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showInkAnnotation="0" codeName="ThisWorkbook"/>
  <mc:AlternateContent xmlns:mc="http://schemas.openxmlformats.org/markup-compatibility/2006">
    <mc:Choice Requires="x15">
      <x15ac:absPath xmlns:x15ac="http://schemas.microsoft.com/office/spreadsheetml/2010/11/ac" url="P:\ENC-SIW\TdB MS\Campagnes\2021\Outils\"/>
    </mc:Choice>
  </mc:AlternateContent>
  <xr:revisionPtr revIDLastSave="0" documentId="13_ncr:1_{F48AC9B9-88D1-4624-9D7B-D2C718F74C16}" xr6:coauthVersionLast="36" xr6:coauthVersionMax="46" xr10:uidLastSave="{00000000-0000-0000-0000-000000000000}"/>
  <bookViews>
    <workbookView xWindow="-108" yWindow="-108" windowWidth="23256" windowHeight="12576" tabRatio="657" xr2:uid="{00000000-000D-0000-FFFF-FFFF00000000}"/>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1'!$A$3:$I$181</definedName>
    <definedName name="_xlnm._FilterDatabase" localSheetId="5" hidden="1">'Axe 2'!$A$3:$I$88</definedName>
    <definedName name="_xlnm._FilterDatabase" localSheetId="6" hidden="1">'Axe 3'!$A$3:$I$93</definedName>
    <definedName name="_xlnm._FilterDatabase" localSheetId="7" hidden="1">'Axe 4'!$A$3:$I$70</definedName>
    <definedName name="_xlnm._FilterDatabase" localSheetId="3" hidden="1">'Caract ESMS'!$A$3:$I$201</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4'!$A$3:$I$70</definedName>
    <definedName name="_xlnm.Print_Area" localSheetId="3">'Caract ESMS'!$A$1:$L$202</definedName>
    <definedName name="_xlnm.Print_Area" localSheetId="2">'Caract OG'!$A$1:$H$106</definedName>
    <definedName name="_xlnm.Print_Area" localSheetId="1">'MODE EMPLOI'!$A$1:$K$67</definedName>
    <definedName name="_xlnm.Print_Area" localSheetId="0">SOMMAIRE!$A$1:$I$27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0" i="5" l="1"/>
  <c r="J68" i="5"/>
  <c r="J67" i="5"/>
  <c r="J66" i="5"/>
  <c r="J65" i="5"/>
  <c r="J63" i="5"/>
  <c r="J61" i="5"/>
  <c r="J57" i="5"/>
  <c r="J56" i="5"/>
  <c r="J55" i="5"/>
  <c r="J54" i="5"/>
  <c r="J53" i="5"/>
  <c r="J52" i="5"/>
  <c r="J51" i="5"/>
  <c r="J50" i="5"/>
  <c r="J49" i="5"/>
  <c r="J48" i="5"/>
  <c r="J46" i="5"/>
  <c r="J45" i="5"/>
  <c r="J44" i="5"/>
  <c r="J43" i="5"/>
  <c r="J42" i="5"/>
  <c r="J40" i="5"/>
  <c r="J39" i="5"/>
  <c r="J38" i="5"/>
  <c r="J37" i="5"/>
  <c r="J33" i="5"/>
  <c r="J32" i="5"/>
  <c r="J31" i="5"/>
  <c r="J30" i="5"/>
  <c r="J29" i="5"/>
  <c r="J28" i="5"/>
  <c r="J26" i="5"/>
  <c r="J25" i="5"/>
  <c r="J24" i="5"/>
  <c r="J23" i="5"/>
  <c r="J22" i="5"/>
  <c r="J21" i="5"/>
  <c r="J20" i="5"/>
  <c r="J19" i="5"/>
  <c r="J17"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88"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7" i="3"/>
  <c r="J176" i="2"/>
  <c r="J175" i="2"/>
  <c r="J174" i="2"/>
  <c r="J173" i="2"/>
  <c r="J172" i="2"/>
  <c r="J171" i="2"/>
  <c r="J170" i="2"/>
  <c r="J163" i="2"/>
  <c r="J162" i="2"/>
  <c r="J157" i="2"/>
  <c r="J156" i="2"/>
  <c r="J155" i="2"/>
  <c r="J153" i="2"/>
  <c r="J152" i="2"/>
  <c r="J151" i="2"/>
  <c r="J150" i="2"/>
  <c r="J149" i="2"/>
  <c r="J148" i="2"/>
  <c r="J147" i="2"/>
  <c r="J146" i="2"/>
  <c r="J145" i="2"/>
  <c r="J141" i="2"/>
  <c r="J140" i="2"/>
  <c r="J139" i="2"/>
  <c r="J134" i="2"/>
  <c r="J133" i="2"/>
  <c r="J132" i="2"/>
  <c r="J131" i="2"/>
  <c r="J130" i="2"/>
  <c r="J129" i="2"/>
  <c r="J128" i="2"/>
  <c r="J127" i="2"/>
  <c r="J126" i="2"/>
  <c r="J125" i="2"/>
  <c r="J124" i="2"/>
  <c r="J123" i="2"/>
  <c r="J122" i="2"/>
  <c r="J121" i="2"/>
  <c r="J120" i="2"/>
  <c r="J119"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35" i="2"/>
  <c r="J37" i="2"/>
  <c r="J38" i="2"/>
  <c r="J39" i="2"/>
  <c r="J40" i="2"/>
  <c r="J41" i="2"/>
  <c r="J42" i="2"/>
  <c r="J36" i="2"/>
  <c r="J44" i="2"/>
  <c r="J43" i="2"/>
  <c r="J34" i="2"/>
  <c r="J33" i="2"/>
  <c r="J32" i="2"/>
  <c r="J31" i="2"/>
  <c r="J30" i="2"/>
  <c r="J29" i="2"/>
  <c r="J28" i="2"/>
  <c r="J27" i="2"/>
  <c r="J26" i="2"/>
  <c r="J25" i="2"/>
  <c r="J24" i="2"/>
  <c r="J23" i="2"/>
  <c r="J22" i="2"/>
  <c r="J21" i="2"/>
  <c r="J20" i="2"/>
  <c r="J19" i="2"/>
  <c r="J18" i="2"/>
  <c r="J17" i="2"/>
  <c r="J16" i="2"/>
  <c r="J15" i="2"/>
  <c r="J14" i="2"/>
  <c r="J13" i="2"/>
  <c r="J12" i="2"/>
  <c r="J11" i="2"/>
  <c r="J9" i="2"/>
  <c r="J8" i="2"/>
  <c r="J7" i="2"/>
  <c r="K151" i="1" l="1"/>
  <c r="K115" i="1"/>
  <c r="K116" i="1"/>
  <c r="J96" i="2" l="1"/>
  <c r="J97" i="2"/>
  <c r="J98" i="2"/>
  <c r="J103" i="2"/>
  <c r="J104" i="2"/>
  <c r="J105" i="2"/>
  <c r="J106" i="2"/>
  <c r="J107" i="2"/>
  <c r="J108" i="2"/>
  <c r="J109" i="2"/>
  <c r="J110" i="2"/>
  <c r="J111" i="2"/>
  <c r="J112" i="2"/>
  <c r="J113" i="2"/>
  <c r="J114" i="2"/>
  <c r="J142" i="2"/>
  <c r="J143" i="2"/>
  <c r="J144" i="2"/>
  <c r="J158" i="2"/>
  <c r="J159" i="2"/>
  <c r="J160" i="2"/>
  <c r="K17" i="1" l="1"/>
  <c r="K47" i="1"/>
  <c r="K46" i="1"/>
  <c r="K45" i="1"/>
  <c r="K38" i="1"/>
  <c r="K37" i="1"/>
  <c r="K36" i="1"/>
  <c r="K35" i="1"/>
  <c r="K31" i="1"/>
  <c r="K30" i="1"/>
  <c r="K29" i="1"/>
  <c r="K28" i="1"/>
  <c r="K27" i="1"/>
  <c r="K13" i="1"/>
  <c r="K12" i="1"/>
  <c r="K11" i="1"/>
  <c r="K7" i="1"/>
  <c r="J92" i="4"/>
  <c r="J91" i="4"/>
  <c r="J90" i="4"/>
  <c r="J89" i="4"/>
  <c r="J88" i="4"/>
  <c r="J87" i="4"/>
  <c r="J86" i="4"/>
  <c r="J85" i="4"/>
  <c r="J84" i="4"/>
  <c r="J83" i="4"/>
  <c r="J82" i="4"/>
  <c r="J81" i="4"/>
  <c r="J80" i="4"/>
  <c r="J79" i="4"/>
  <c r="J78" i="4"/>
  <c r="J77" i="4"/>
  <c r="J76" i="4"/>
  <c r="J75" i="4"/>
  <c r="J180" i="2"/>
  <c r="J179" i="2"/>
  <c r="J178" i="2"/>
  <c r="J177" i="2"/>
  <c r="K201" i="1"/>
  <c r="K197" i="1"/>
  <c r="K196" i="1"/>
  <c r="K195" i="1"/>
  <c r="K194" i="1"/>
  <c r="K193" i="1"/>
  <c r="K192" i="1"/>
  <c r="K191" i="1"/>
  <c r="K190" i="1"/>
  <c r="K189" i="1"/>
  <c r="K185" i="1"/>
  <c r="K184" i="1"/>
  <c r="K183" i="1"/>
  <c r="K182" i="1"/>
  <c r="K181" i="1"/>
  <c r="K180" i="1"/>
  <c r="K179" i="1"/>
  <c r="K178" i="1"/>
  <c r="K177" i="1"/>
  <c r="K176" i="1"/>
  <c r="K175" i="1"/>
  <c r="K174" i="1"/>
  <c r="K173" i="1"/>
  <c r="K172" i="1"/>
  <c r="K168" i="1"/>
  <c r="K167" i="1"/>
  <c r="K166" i="1"/>
  <c r="K165" i="1"/>
  <c r="K164" i="1"/>
  <c r="K163" i="1"/>
  <c r="K162" i="1"/>
  <c r="K161" i="1"/>
  <c r="K160" i="1"/>
  <c r="K159" i="1"/>
  <c r="K158" i="1"/>
  <c r="K157" i="1"/>
  <c r="K156" i="1"/>
  <c r="K155" i="1"/>
  <c r="K154" i="1"/>
  <c r="K153" i="1"/>
  <c r="K152" i="1"/>
  <c r="K150" i="1"/>
  <c r="K149" i="1"/>
  <c r="K148" i="1"/>
  <c r="K147" i="1"/>
  <c r="K146" i="1"/>
  <c r="K145" i="1"/>
  <c r="K141" i="1"/>
  <c r="K140" i="1"/>
  <c r="K139" i="1"/>
  <c r="K138" i="1"/>
  <c r="K137" i="1"/>
  <c r="K133" i="1"/>
  <c r="K132" i="1"/>
  <c r="K131" i="1"/>
  <c r="K130" i="1"/>
  <c r="K129" i="1"/>
  <c r="K128" i="1"/>
  <c r="K127" i="1"/>
  <c r="K126" i="1"/>
  <c r="K125" i="1"/>
  <c r="K124" i="1"/>
  <c r="K123" i="1"/>
  <c r="K122" i="1"/>
  <c r="K121" i="1"/>
  <c r="K120" i="1"/>
  <c r="K119" i="1"/>
  <c r="K118" i="1"/>
  <c r="K117" i="1"/>
  <c r="K114" i="1"/>
  <c r="K113" i="1"/>
  <c r="K112" i="1"/>
  <c r="K111" i="1"/>
  <c r="K110" i="1"/>
  <c r="K106" i="1"/>
  <c r="K105" i="1"/>
  <c r="K104" i="1"/>
  <c r="K103" i="1"/>
  <c r="K102" i="1"/>
  <c r="K101" i="1"/>
  <c r="K100" i="1"/>
  <c r="K99" i="1"/>
  <c r="K98" i="1"/>
  <c r="K97" i="1"/>
  <c r="K96" i="1"/>
  <c r="K95" i="1"/>
  <c r="K94" i="1"/>
  <c r="K93" i="1"/>
  <c r="K92" i="1"/>
  <c r="K91" i="1"/>
  <c r="K90" i="1"/>
  <c r="K89" i="1"/>
  <c r="K88" i="1"/>
  <c r="K87" i="1"/>
  <c r="K86" i="1"/>
  <c r="K85" i="1"/>
  <c r="K84" i="1"/>
  <c r="K83"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4" i="1"/>
  <c r="K43" i="1"/>
  <c r="K42" i="1"/>
  <c r="K41" i="1"/>
  <c r="K40" i="1"/>
  <c r="K39" i="1"/>
  <c r="K26" i="1"/>
  <c r="K25" i="1"/>
  <c r="K24" i="1"/>
  <c r="K23" i="1"/>
  <c r="K22" i="1"/>
  <c r="K21" i="1"/>
  <c r="K16" i="1"/>
  <c r="K15" i="1"/>
  <c r="K14" i="1"/>
  <c r="K10" i="1"/>
  <c r="K9" i="1"/>
  <c r="K8" i="1"/>
  <c r="K6" i="1"/>
</calcChain>
</file>

<file path=xl/sharedStrings.xml><?xml version="1.0" encoding="utf-8"?>
<sst xmlns="http://schemas.openxmlformats.org/spreadsheetml/2006/main" count="3331" uniqueCount="1135">
  <si>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</si>
  <si>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</si>
  <si>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</si>
  <si>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</si>
  <si>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</si>
  <si>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</si>
  <si>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</si>
  <si>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</si>
  <si>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</si>
  <si>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</si>
  <si>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</si>
  <si>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</si>
  <si>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</si>
  <si>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</si>
  <si>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</si>
  <si>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</si>
  <si>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</si>
  <si>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</si>
  <si>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Régime de l'ESMS au regard des obligations d'évaluation interne et d'évaluation externe</t>
  </si>
  <si>
    <t xml:space="preserve">Autorisation spécifique - UHR / Unité Spécifique Alzheimer/ PASA / ESA </t>
  </si>
  <si>
    <t>tarif global
tarif partiel</t>
  </si>
  <si>
    <t>Indiquez  l'option tarifaire de votre établissement.</t>
  </si>
  <si>
    <t>EHPAD</t>
  </si>
  <si>
    <t>GMPs - 
- avec PUI
- sans PUI
Hors GMPs - 
- avec PUI
- sans PUI</t>
  </si>
  <si>
    <t>Veuillez préciser la date de délivrance de l'autorisation de l'activité principale</t>
  </si>
  <si>
    <t>- ESMS autorisé et ouvert avant le 3 janvier 2002
- ESMS autorisé et ouvert entre le 3 janvier 2002 et le 21 juillet 2009
- ESMS autorisé et ouvert après le 21 juillet 2009 
- ESMS autorisé avant le 21 juillet 2009 et ouvert après le 21 juillet 2009</t>
  </si>
  <si>
    <t>Veuillez préciser votre appartenance à une de ces catégories  qui permet de définir votre régime au regard des démarches d'EI et d'EE</t>
  </si>
  <si>
    <t>EHPAD + SSIAD + SPASAD</t>
  </si>
  <si>
    <t>- UHR
- Unité Spécifique Alzheimer
- PASA
- ESA
- Aucune</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</si>
  <si>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</si>
  <si>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</si>
  <si>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</si>
  <si>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</si>
  <si>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</si>
  <si>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</si>
  <si>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</si>
  <si>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</si>
  <si>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</si>
  <si>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</si>
  <si>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</si>
  <si>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</si>
  <si>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</si>
  <si>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</si>
  <si>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</si>
  <si>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</si>
  <si>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</si>
  <si>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</si>
  <si>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</si>
  <si>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</si>
  <si>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</si>
  <si>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</si>
  <si>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</si>
  <si>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</si>
  <si>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</si>
  <si>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</si>
  <si>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</si>
  <si>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</si>
  <si>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</si>
  <si>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</si>
  <si>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</si>
  <si>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</si>
  <si>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</si>
  <si>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</si>
  <si>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</si>
  <si>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</si>
  <si>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</si>
  <si>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</si>
  <si>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</si>
  <si>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</si>
  <si>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</si>
  <si>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</si>
  <si>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</si>
  <si>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</si>
  <si>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</si>
  <si>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</si>
  <si>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</si>
  <si>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</si>
  <si>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</si>
  <si>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Votre établissement / service a-t-il engagé des démarches de certification complémentaires (en sus des évaluations interne et externe) ?</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</si>
  <si>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</si>
  <si>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</si>
  <si>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</si>
  <si>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</si>
  <si>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</si>
  <si>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</si>
  <si>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</si>
  <si>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</si>
  <si>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</si>
  <si>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</si>
  <si>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</si>
  <si>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</si>
  <si>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</si>
  <si>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</si>
  <si>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</si>
  <si>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</si>
  <si>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</si>
  <si>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</si>
  <si>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</si>
  <si>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</si>
  <si>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</si>
  <si>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</si>
  <si>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</si>
  <si>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</si>
  <si>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</si>
  <si>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</si>
  <si>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</si>
  <si>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</si>
  <si>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</si>
  <si>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</si>
  <si>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</si>
  <si>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</si>
  <si>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</si>
  <si>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</si>
  <si>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</si>
  <si>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</si>
  <si>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</si>
  <si>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</si>
  <si>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</si>
  <si>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</si>
  <si>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</si>
  <si>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</si>
  <si>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</si>
  <si>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</si>
  <si>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</si>
  <si>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</si>
  <si>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</si>
  <si>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</si>
  <si>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</si>
  <si>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</si>
  <si>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</si>
  <si>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</si>
  <si>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</si>
  <si>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</si>
  <si>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</si>
  <si>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</si>
  <si>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</si>
  <si>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</si>
  <si>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</si>
  <si>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</si>
  <si>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</si>
  <si>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</si>
  <si>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</si>
  <si>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</si>
  <si>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</si>
  <si>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Veuillez indiquer la nature du diplôme le plus élevé obtenu par le directeur de votre ESMS.</t>
  </si>
  <si>
    <t>Etablissement mono-site</t>
  </si>
  <si>
    <t>Indiquez si votre ESMS est implanté sur un seul et même site géographique</t>
  </si>
  <si>
    <t>Etablissement mono-bâtiment</t>
  </si>
  <si>
    <t>Indiquez si votre ESMS est composé d'un seul et même bâtiment</t>
  </si>
  <si>
    <t>Contraintes architecturales spécifiques</t>
  </si>
  <si>
    <t>Veuillez préciser si votre ESMS est soumis à des contraintes architecturales spécifiques (ex : bâtiments classés, amiante,...).</t>
  </si>
  <si>
    <t>Date de construction de l'établissement ou date de la dernière grosse rénovation assimilable à une reconstruction</t>
  </si>
  <si>
    <t>Il s’agit de renseigner la date de construction du bâtiment dans lequel est exercé l’activité autorisée. Elle est à distinguer de la date d’autorisation délivrée par l’ATC. Si le bâtiment a été reconstruit en plusieurs tranches, indiquer la date de la première tranche de travaux.</t>
  </si>
  <si>
    <t>Réalisation du diagnostic accesssibilité des bâtiments</t>
  </si>
  <si>
    <t>Date de réalisation du diagnostic</t>
  </si>
  <si>
    <t>si q75 = Oui</t>
  </si>
  <si>
    <t>Date de passage de la dernière commission de sécurité</t>
  </si>
  <si>
    <t>Avis favorable de la commission de sécurité</t>
  </si>
  <si>
    <t xml:space="preserve">La commission de sécurité peut effectuer :
- des visites de réception préalable à la délivrance de l'arrêté d'autorisation d'ouverture au public ;
- des visites périodiques des établissements recevant du public pour la délivrance de l'arrêté d'autorisation de poursuite d'exploitation.
- des visites inopinées.
À l'issue des visites, chaque membre doit émettre un avis écrit motivé (favorable ou défavorable).
</t>
  </si>
  <si>
    <t>Respect de la réglementation incendie</t>
  </si>
  <si>
    <t>Respect de la réglementation relative à l'amiante</t>
  </si>
  <si>
    <t>Respect de la réglementation énergétique</t>
  </si>
  <si>
    <t>Respect de la réglementation accessibilité</t>
  </si>
  <si>
    <t>Accès à un groupe électrogène</t>
  </si>
  <si>
    <t>- OUI EN PROPRE
- OUI EN LOCATION OU MIS A DISPOSITION
- NON</t>
  </si>
  <si>
    <t>Indiquez si votre ESMS possède un accès à un groupe électrogène, ainsi que la nature de cet accès.</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</si>
  <si>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</si>
  <si>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</si>
  <si>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</si>
  <si>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</si>
  <si>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</si>
  <si>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</si>
  <si>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Nombre de chambres individuelles</t>
  </si>
  <si>
    <t xml:space="preserve">Indiquez le nombre de chambres individuelles dont dispose votre établissement. </t>
  </si>
  <si>
    <t>min:0 max:&lt;= Nombre de lits et places installés au 31/12 en hebergement temporaire et permanent  (Q25 + Q28)</t>
  </si>
  <si>
    <t>Nombre total de chambres installées au 31.12</t>
  </si>
  <si>
    <t>Indiquez le nombre de chambres installées (individuelles ou non) dont dispose votre établissement au 31.12.</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</si>
  <si>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</si>
  <si>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</si>
  <si>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</si>
  <si>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</si>
  <si>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</si>
  <si>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</si>
  <si>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</si>
  <si>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</si>
  <si>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</si>
  <si>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</si>
  <si>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</si>
  <si>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</si>
  <si>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</si>
  <si>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</si>
  <si>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Précisez la raison sociale des réseaux de santé partenaires (= la dénomination des partenaires) .</t>
  </si>
  <si>
    <t>Partenariat avec des acteurs de la coordination médico-sociale</t>
  </si>
  <si>
    <t>Votre ESMS a-t-il conclu un ou plusieurs partenariat(s) avec des acteurs de la coordination médico-social ? (ex : CLIC, MAIA,CTA, PTA, CPTS…)</t>
  </si>
  <si>
    <t>Précisez la raison sociale de vos partenaires (= la dénomination des partenaires) .</t>
  </si>
  <si>
    <t>Si q109 = OUI</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</si>
  <si>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</si>
  <si>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</si>
  <si>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</si>
  <si>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</si>
  <si>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</si>
  <si>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</si>
  <si>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</si>
  <si>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</si>
  <si>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</si>
  <si>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</si>
  <si>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</si>
  <si>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</si>
  <si>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</si>
  <si>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 xml:space="preserve">Cycle d'évaluation interne/évaluation externe </t>
  </si>
  <si>
    <t>La programmation des cycles d'évaluation interne et externe est-elle réalisée?</t>
  </si>
  <si>
    <t xml:space="preserve">Date du dernier rapport d'évaluation interne ? </t>
  </si>
  <si>
    <t xml:space="preserve">Date du dernier rapport d'évaluation externe ? </t>
  </si>
  <si>
    <t xml:space="preserve">Méthodologie de la démarche d’EI / EE </t>
  </si>
  <si>
    <t xml:space="preserve">Méthodologie de l’EI </t>
  </si>
  <si>
    <t>Les usagers et leurs représentants sont ou ont été impliqués dans la démarche d'évaluation 
Les proches des usagers sont ou ont été impliqués dans la démarche d'évaluation 
Les professionnels (salariés et libéraux) de la structure sont ou ont été impliqués dans la démarche d'évaluation 
Les différentes catégories de professionnels sont ou ont été impliquées dans la démarche
Les partenaires de la structure sont ou ont été associés à la démarche d'évaluation</t>
  </si>
  <si>
    <t xml:space="preserve">Formalisation et suivi </t>
  </si>
  <si>
    <t xml:space="preserve">La démarche d’évaluation continue est-elle formalisée ? </t>
  </si>
  <si>
    <t>La démarche d’évaluation continue de la qualité est-elle retracée chaque année dans le rapport d'activité?</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</si>
  <si>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</si>
  <si>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</si>
  <si>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</si>
  <si>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</si>
  <si>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</si>
  <si>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</si>
  <si>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</si>
  <si>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</si>
  <si>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</si>
  <si>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</si>
  <si>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</si>
  <si>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</si>
  <si>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</si>
  <si>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</si>
  <si>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</si>
  <si>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</si>
  <si>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</si>
  <si>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</si>
  <si>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</si>
  <si>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</si>
  <si>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</si>
  <si>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</si>
  <si>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</si>
  <si>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</si>
  <si>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</si>
  <si>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</si>
  <si>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</si>
  <si>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</si>
  <si>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</si>
  <si>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</si>
  <si>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</si>
  <si>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</si>
  <si>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</si>
  <si>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</si>
  <si>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</si>
  <si>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</si>
  <si>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</si>
  <si>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</si>
  <si>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</si>
  <si>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</si>
  <si>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</si>
  <si>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</si>
  <si>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</si>
  <si>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</si>
  <si>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</si>
  <si>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</si>
  <si>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</si>
  <si>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</si>
  <si>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</si>
  <si>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</si>
  <si>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</si>
  <si>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</si>
  <si>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</si>
  <si>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</si>
  <si>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</si>
  <si>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</si>
  <si>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</si>
  <si>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</si>
  <si>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</si>
  <si>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</si>
  <si>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</si>
  <si>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</si>
  <si>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</si>
  <si>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</si>
  <si>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</si>
  <si>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</si>
  <si>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</si>
  <si>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</si>
  <si>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</si>
  <si>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</si>
  <si>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</si>
  <si>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</si>
  <si>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</si>
  <si>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</si>
  <si>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</si>
  <si>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</si>
  <si>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</si>
  <si>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</si>
  <si>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</si>
  <si>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</si>
  <si>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</si>
  <si>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</si>
  <si>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</si>
  <si>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</si>
  <si>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</si>
  <si>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</si>
  <si>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</si>
  <si>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</si>
  <si>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</si>
  <si>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</si>
  <si>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</si>
  <si>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</si>
  <si>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</si>
  <si>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</si>
  <si>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</si>
  <si>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</si>
  <si>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</si>
  <si>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</si>
  <si>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</si>
  <si>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</si>
  <si>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</si>
  <si>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</si>
  <si>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</si>
  <si>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</si>
  <si>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</si>
  <si>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</si>
  <si>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</si>
  <si>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</si>
  <si>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</si>
  <si>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</si>
  <si>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</si>
  <si>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</si>
  <si>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</si>
  <si>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</si>
  <si>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</si>
  <si>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</si>
  <si>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</si>
  <si>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</si>
  <si>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</si>
  <si>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</si>
  <si>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</si>
  <si>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</si>
  <si>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</si>
  <si>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</si>
  <si>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</si>
  <si>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</si>
  <si>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</si>
  <si>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</si>
  <si>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</si>
  <si>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</si>
  <si>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</si>
  <si>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</si>
  <si>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</si>
  <si>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</si>
  <si>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</si>
  <si>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</si>
  <si>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</si>
  <si>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</si>
  <si>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</si>
  <si>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</si>
  <si>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</si>
  <si>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</si>
  <si>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</si>
  <si>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</si>
  <si>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</si>
  <si>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</si>
  <si>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</si>
  <si>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</si>
  <si>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</si>
  <si>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</si>
  <si>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</si>
  <si>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</si>
  <si>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</si>
  <si>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</si>
  <si>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</si>
  <si>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</si>
  <si>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</si>
  <si>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</si>
  <si>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</si>
  <si>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</si>
  <si>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</si>
  <si>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</si>
  <si>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</si>
  <si>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</si>
  <si>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</si>
  <si>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</si>
  <si>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</si>
  <si>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</si>
  <si>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</si>
  <si>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</si>
  <si>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</si>
  <si>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</si>
  <si>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</si>
  <si>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</si>
  <si>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</si>
  <si>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</si>
  <si>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</si>
  <si>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</si>
  <si>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</si>
  <si>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</si>
  <si>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</si>
  <si>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</si>
  <si>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</si>
  <si>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</si>
  <si>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</si>
  <si>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</si>
  <si>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</si>
  <si>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</si>
  <si>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</si>
  <si>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</si>
  <si>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</si>
  <si>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</si>
  <si>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</si>
  <si>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</si>
  <si>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</si>
  <si>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</si>
  <si>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</si>
  <si>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</si>
  <si>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</si>
  <si>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</si>
  <si>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</si>
  <si>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</si>
  <si>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</si>
  <si>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</si>
  <si>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</si>
  <si>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</si>
  <si>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</si>
  <si>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</si>
  <si>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</si>
  <si>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</si>
  <si>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</si>
  <si>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</si>
  <si>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</si>
  <si>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</si>
  <si>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</si>
  <si>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</si>
  <si>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</si>
  <si>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</si>
  <si>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</si>
  <si>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</si>
  <si>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</si>
  <si>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</si>
  <si>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</si>
  <si>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</si>
  <si>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</si>
  <si>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</si>
  <si>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</si>
  <si>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</si>
  <si>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</si>
  <si>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</si>
  <si>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</si>
  <si>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</si>
  <si>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</si>
  <si>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</si>
  <si>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</si>
  <si>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</si>
  <si>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</si>
  <si>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</si>
  <si>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</si>
  <si>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</si>
  <si>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</si>
  <si>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</si>
  <si>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</si>
  <si>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</si>
  <si>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</si>
  <si>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</si>
  <si>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</si>
  <si>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</si>
  <si>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</si>
  <si>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</si>
  <si>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</si>
  <si>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</si>
  <si>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</si>
  <si>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</si>
  <si>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</si>
  <si>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</si>
  <si>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</si>
  <si>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</si>
  <si>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</si>
  <si>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</si>
  <si>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</si>
  <si>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</si>
  <si>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</si>
  <si>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</si>
  <si>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</si>
  <si>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</si>
  <si>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</si>
  <si>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</si>
  <si>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</si>
  <si>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</si>
  <si>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</si>
  <si>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</si>
  <si>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</si>
  <si>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</si>
  <si>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</si>
  <si>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</si>
  <si>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</si>
  <si>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</si>
  <si>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</si>
  <si>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</si>
  <si>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</si>
  <si>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</si>
  <si>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</si>
  <si>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</si>
  <si>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</si>
  <si>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</si>
  <si>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</si>
  <si>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</si>
  <si>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</si>
  <si>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</si>
  <si>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</si>
  <si>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</si>
  <si>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</si>
  <si>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</si>
  <si>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</si>
  <si>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</si>
  <si>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</si>
  <si>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</si>
  <si>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</si>
  <si>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</si>
  <si>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</si>
  <si>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</si>
  <si>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</si>
  <si>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</si>
  <si>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</si>
  <si>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</si>
  <si>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</si>
  <si>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</si>
  <si>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</si>
  <si>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</si>
  <si>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</si>
  <si>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</si>
  <si>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</si>
  <si>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</si>
  <si>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</si>
  <si>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</si>
  <si>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</si>
  <si>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</si>
  <si>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</si>
  <si>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</si>
  <si>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</si>
  <si>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</si>
  <si>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</si>
  <si>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</si>
  <si>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</si>
  <si>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</si>
  <si>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</si>
  <si>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</si>
  <si>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</si>
  <si>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</si>
  <si>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</si>
  <si>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</si>
  <si>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</si>
  <si>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</si>
  <si>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</si>
  <si>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</si>
  <si>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</si>
  <si>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Possible de cocher "ESA" si et seulement si "catégorie d'ESMS = SSIAD ou SPASAD"</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</si>
  <si>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</si>
  <si>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</si>
  <si>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</si>
  <si>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</si>
  <si>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</si>
  <si>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</si>
  <si>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</si>
  <si>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</si>
  <si>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</si>
  <si>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</si>
  <si>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</si>
  <si>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</si>
  <si>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</si>
  <si>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</si>
  <si>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</si>
  <si>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Si q107 = OUI</t>
  </si>
  <si>
    <t>Type de réseau de santé</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</si>
  <si>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</si>
  <si>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</si>
  <si>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</si>
  <si>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</si>
  <si>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</si>
  <si>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</si>
  <si>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</si>
  <si>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</si>
  <si>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</si>
  <si>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</si>
  <si>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</si>
  <si>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</si>
  <si>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</si>
  <si>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</si>
  <si>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</si>
  <si>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</si>
  <si>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</si>
  <si>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</si>
  <si>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</si>
  <si>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</si>
  <si>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</si>
  <si>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</si>
  <si>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</si>
  <si>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</si>
  <si>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</si>
  <si>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</si>
  <si>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</si>
  <si>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</si>
  <si>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</si>
  <si>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</si>
  <si>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</si>
  <si>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</si>
  <si>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</si>
  <si>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</si>
  <si>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</si>
  <si>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</si>
  <si>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</si>
  <si>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</si>
  <si>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</si>
  <si>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</si>
  <si>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</si>
  <si>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</si>
  <si>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</si>
  <si>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</si>
  <si>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</si>
  <si>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</si>
  <si>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</si>
  <si>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</si>
  <si>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</si>
  <si>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</si>
  <si>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</si>
  <si>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</si>
  <si>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</si>
  <si>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</si>
  <si>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</si>
  <si>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</si>
  <si>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</si>
  <si>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</si>
  <si>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</si>
  <si>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</si>
  <si>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</si>
  <si>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</si>
  <si>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</si>
  <si>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</si>
  <si>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</si>
  <si>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</si>
  <si>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</si>
  <si>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</si>
  <si>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</si>
  <si>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</si>
  <si>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</si>
  <si>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</si>
  <si>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</si>
  <si>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</si>
  <si>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</si>
  <si>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</si>
  <si>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</si>
  <si>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</si>
  <si>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</si>
  <si>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</si>
  <si>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</si>
  <si>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</si>
  <si>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</si>
  <si>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</si>
  <si>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</si>
  <si>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</si>
  <si>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</si>
  <si>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</si>
  <si>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</si>
  <si>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</si>
  <si>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</si>
  <si>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</si>
  <si>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</si>
  <si>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</si>
  <si>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</si>
  <si>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</si>
  <si>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</si>
  <si>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</si>
  <si>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</si>
  <si>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</si>
  <si>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</si>
  <si>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</si>
  <si>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</si>
  <si>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</si>
  <si>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</si>
  <si>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</si>
  <si>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</si>
  <si>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</si>
  <si>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</si>
  <si>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</si>
  <si>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</si>
  <si>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</si>
  <si>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</si>
  <si>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</si>
  <si>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</si>
  <si>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</si>
  <si>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</si>
  <si>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</si>
  <si>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</si>
  <si>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</si>
  <si>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</si>
  <si>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</si>
  <si>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</si>
  <si>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</si>
  <si>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</si>
  <si>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</si>
  <si>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</si>
  <si>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</si>
  <si>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</si>
  <si>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</si>
  <si>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</si>
  <si>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</si>
  <si>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</si>
  <si>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</si>
  <si>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</si>
  <si>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</si>
  <si>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</si>
  <si>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</si>
  <si>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</si>
  <si>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</si>
  <si>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</si>
  <si>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</si>
  <si>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</si>
  <si>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</si>
  <si>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</si>
  <si>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</si>
  <si>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</si>
  <si>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</si>
  <si>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</si>
  <si>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</si>
  <si>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</si>
  <si>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</si>
  <si>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</si>
  <si>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</si>
  <si>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</si>
  <si>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</si>
  <si>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</si>
  <si>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</si>
  <si>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</si>
  <si>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</si>
  <si>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</si>
  <si>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</si>
  <si>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</si>
  <si>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</si>
  <si>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</si>
  <si>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</si>
  <si>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</si>
  <si>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</si>
  <si>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</si>
  <si>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</si>
  <si>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</si>
  <si>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</si>
  <si>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</si>
  <si>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</si>
  <si>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</si>
  <si>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</si>
  <si>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</si>
  <si>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</si>
  <si>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</si>
  <si>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</si>
  <si>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</si>
  <si>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</si>
  <si>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</si>
  <si>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</si>
  <si>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</si>
  <si>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</si>
  <si>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</si>
  <si>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</si>
  <si>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</si>
  <si>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</si>
  <si>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</si>
  <si>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</si>
  <si>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</si>
  <si>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</si>
  <si>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</si>
  <si>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</si>
  <si>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</si>
  <si>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</si>
  <si>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</si>
  <si>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</si>
  <si>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</si>
  <si>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</si>
  <si>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</si>
  <si>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</si>
  <si>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</si>
  <si>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</si>
  <si>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</si>
  <si>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</si>
  <si>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</si>
  <si>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</si>
  <si>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</si>
  <si>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</si>
  <si>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Le cas échéant, veuillez indiquer si votre établissement possède une labellisation Pôle d'activités et de soins adaptés (PASA) ou / et Unité d'Hébergement Renforcé (UHR) ou / et Equipe Spécialisée Alzheimer ou / et Unité Spécifique Alzheimer. 
</t>
    </r>
    <r>
      <rPr>
        <sz val="11"/>
        <color theme="1"/>
        <rFont val="Calibri"/>
        <family val="2"/>
        <scheme val="minor"/>
      </rPr>
      <t>Les ESA ne peuvent être portés que par des SSIAD ou des SPASAD</t>
    </r>
  </si>
  <si>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</si>
  <si>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</si>
  <si>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</si>
  <si>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</si>
  <si>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</si>
  <si>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</si>
  <si>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</si>
  <si>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</si>
  <si>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</si>
  <si>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</si>
  <si>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</si>
  <si>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</si>
  <si>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</si>
  <si>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</si>
  <si>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</si>
  <si>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</si>
  <si>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</si>
  <si>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</si>
  <si>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</si>
  <si>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</si>
  <si>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</si>
  <si>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</si>
  <si>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</si>
  <si>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</si>
  <si>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</si>
  <si>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</si>
  <si>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</si>
  <si>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</si>
  <si>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</si>
  <si>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</si>
  <si>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</si>
  <si>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</si>
  <si>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</si>
  <si>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</si>
  <si>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t>Nombre de véhicules adaptés au 31</t>
    </r>
    <r>
      <rPr>
        <sz val="11"/>
        <color theme="1"/>
        <rFont val="Calibri"/>
        <family val="2"/>
        <scheme val="minor"/>
      </rPr>
      <t>.12</t>
    </r>
    <r>
      <rPr>
        <strike/>
        <sz val="11"/>
        <color theme="1"/>
        <rFont val="Calibri"/>
        <family val="2"/>
        <scheme val="minor"/>
      </rPr>
      <t>/12</t>
    </r>
  </si>
  <si>
    <r>
      <t xml:space="preserve">Nombre de véhicules (hors adaptés) au </t>
    </r>
    <r>
      <rPr>
        <strike/>
        <sz val="11"/>
        <color theme="1"/>
        <rFont val="Calibri"/>
        <family val="2"/>
        <scheme val="minor"/>
      </rPr>
      <t>31/12</t>
    </r>
    <r>
      <rPr>
        <sz val="11"/>
        <color theme="1"/>
        <rFont val="Calibri"/>
        <family val="2"/>
        <scheme val="minor"/>
      </rPr>
      <t xml:space="preserve"> 31.12</t>
    </r>
  </si>
  <si>
    <r>
      <t xml:space="preserve">- Balnéothérapie
- Salle de stimulation sensorielle
- Salles équipées kinésithérapie ou psychomotricité
- Salles d'ateliers pédagogiques équipées
- Salle de soins
- Pharmacie à usage interne
</t>
    </r>
    <r>
      <rPr>
        <sz val="11"/>
        <color theme="1"/>
        <rFont val="Calibri"/>
        <family val="2"/>
        <scheme val="minor"/>
      </rPr>
      <t>- Salle de pesée
- Autres
- Aucun</t>
    </r>
  </si>
  <si>
    <r>
      <rPr>
        <sz val="11"/>
        <color theme="1"/>
        <rFont val="Calibri"/>
        <family val="2"/>
        <scheme val="minor"/>
      </rPr>
      <t>Précisez la raison sociale de vos partenaires à la convention plan bleu</t>
    </r>
  </si>
  <si>
    <r>
      <rPr>
        <sz val="11"/>
        <color theme="1"/>
        <rFont val="Calibri"/>
        <family val="2"/>
        <scheme val="minor"/>
      </rPr>
      <t>- réseau de santé gériatrique
- réseau de santé soins palliatifs
- autre réseau de santé</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</si>
  <si>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</si>
  <si>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</si>
  <si>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</si>
  <si>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</si>
  <si>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</si>
  <si>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</si>
  <si>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</si>
  <si>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</si>
  <si>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</si>
  <si>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</si>
  <si>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</si>
  <si>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</si>
  <si>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</si>
  <si>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</si>
  <si>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</si>
  <si>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</si>
  <si>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</si>
  <si>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</si>
  <si>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</si>
  <si>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</si>
  <si>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</si>
  <si>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</si>
  <si>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</si>
  <si>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</si>
  <si>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</si>
  <si>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</si>
  <si>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</si>
  <si>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</si>
  <si>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</si>
  <si>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</si>
  <si>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</si>
  <si>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</si>
  <si>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</si>
  <si>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</si>
  <si>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</si>
  <si>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</si>
  <si>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</si>
  <si>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</si>
  <si>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</si>
  <si>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</si>
  <si>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</si>
  <si>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</si>
  <si>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</si>
  <si>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</si>
  <si>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</si>
  <si>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</si>
  <si>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</si>
  <si>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</si>
  <si>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</si>
  <si>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</si>
  <si>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</si>
  <si>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</si>
  <si>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</si>
  <si>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</si>
  <si>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</si>
  <si>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</si>
  <si>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</si>
  <si>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</si>
  <si>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</si>
  <si>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</si>
  <si>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</si>
  <si>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</si>
  <si>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</si>
  <si>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</si>
  <si>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</si>
  <si>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</si>
  <si>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</si>
  <si>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</si>
  <si>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</si>
  <si>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</si>
  <si>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</si>
  <si>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</si>
  <si>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</si>
  <si>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</si>
  <si>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</si>
  <si>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</si>
  <si>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</si>
  <si>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</si>
  <si>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</si>
  <si>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</si>
  <si>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</si>
  <si>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</si>
  <si>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</si>
  <si>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</si>
  <si>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</si>
  <si>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</si>
  <si>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</si>
  <si>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</si>
  <si>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</si>
  <si>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</si>
  <si>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</si>
  <si>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</si>
  <si>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</si>
  <si>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</si>
  <si>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</si>
  <si>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</si>
  <si>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</si>
  <si>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</si>
  <si>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</si>
  <si>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</si>
  <si>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</si>
  <si>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</si>
  <si>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</si>
  <si>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</si>
  <si>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</si>
  <si>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</si>
  <si>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</si>
  <si>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</si>
  <si>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</si>
  <si>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</si>
  <si>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</si>
  <si>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</si>
  <si>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</si>
  <si>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</si>
  <si>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</si>
  <si>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</si>
  <si>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</si>
  <si>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</si>
  <si>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</si>
  <si>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</si>
  <si>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</si>
  <si>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</si>
  <si>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r>
      <t>Données de caractérisation pour les Organismes Gestionnaires….........….....................................</t>
    </r>
    <r>
      <rPr>
        <b/>
        <u/>
        <sz val="11"/>
        <color rgb="FFA50021"/>
        <rFont val="Calibri"/>
        <family val="2"/>
        <scheme val="minor"/>
      </rPr>
      <t>Onglet 2</t>
    </r>
  </si>
  <si>
    <r>
      <t>Données de caractérisation pour les Etablissements et Services Médico-Sociaux…........................</t>
    </r>
    <r>
      <rPr>
        <b/>
        <u/>
        <sz val="11"/>
        <color rgb="FFA50021"/>
        <rFont val="Calibri"/>
        <family val="2"/>
        <scheme val="minor"/>
      </rPr>
      <t>Onglet 3</t>
    </r>
  </si>
  <si>
    <r>
      <t>Indicateurs de l'axe 1 "Prestations de soins et d’accompagnement pour les personnes"…..……......</t>
    </r>
    <r>
      <rPr>
        <b/>
        <u/>
        <sz val="11"/>
        <color rgb="FFA50021"/>
        <rFont val="Calibri"/>
        <family val="2"/>
        <scheme val="minor"/>
      </rPr>
      <t>Onglet 4</t>
    </r>
  </si>
  <si>
    <t>GRILLE DE PREPARATION A LA COLLECTE : MODE D'EMPLOI</t>
  </si>
  <si>
    <t xml:space="preserve">: Correspond aux données à collecter en prévision de l'ouverture de la plateforme TDB </t>
  </si>
  <si>
    <t xml:space="preserve">IME + ITEP + IEM + IDA + EEAP + IDV + MAS + FAM/EAM + CRP + EANM + EHPAD +  ESAT + SSIAD + SESSAD + SAMSAH + SPASAD + SAVS + CAMSP + CMPP </t>
  </si>
  <si>
    <t xml:space="preserve">IME + ITEP + IEM + IDA + EEAP + IDV + MAS + FAM/EAM + CRP + EANM +EHPAD + ESAT + SSIAD + SESSAD + SAMSAH + SPASAD + SAVS </t>
  </si>
  <si>
    <t>IME + ITEP + IEM + IDA + EEAP + IDV + MAS + FAM/EAM + CRP + EANM +EHPAD + ESAT</t>
  </si>
  <si>
    <t xml:space="preserve">IME + ITEP + IEM + IDA + EEAP + IDV + MAS + FAM/EAM + CRP + EHPAD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</si>
  <si>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</si>
  <si>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</si>
  <si>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</si>
  <si>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</si>
  <si>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</si>
  <si>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</si>
  <si>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</si>
  <si>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</si>
  <si>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</si>
  <si>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</si>
  <si>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</si>
  <si>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</si>
  <si>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</si>
  <si>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</si>
  <si>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</si>
  <si>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</si>
  <si>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</si>
  <si>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</si>
  <si>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</si>
  <si>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</si>
  <si>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</si>
  <si>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</si>
  <si>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</si>
  <si>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</si>
  <si>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</si>
  <si>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</si>
  <si>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</si>
  <si>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</si>
  <si>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</si>
  <si>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</si>
  <si>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</si>
  <si>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</si>
  <si>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</si>
  <si>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</si>
  <si>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</si>
  <si>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</si>
  <si>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Vous disposez d'une solution de téléconsultation / téléexpertise </t>
  </si>
  <si>
    <t xml:space="preserve">Si OUI, donnez le nom de la solution : </t>
  </si>
  <si>
    <t>Si q(ligne16) = OUI</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</si>
  <si>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</si>
  <si>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</si>
  <si>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</si>
  <si>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</si>
  <si>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</si>
  <si>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</si>
  <si>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</si>
  <si>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</si>
  <si>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</si>
  <si>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</si>
  <si>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</si>
  <si>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</si>
  <si>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</si>
  <si>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</si>
  <si>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si q(ligne24) = OUI</t>
  </si>
  <si>
    <t>Capacités d'échange et de partage de l'ESMS</t>
  </si>
  <si>
    <t xml:space="preserve">Les salariés ont ils un accès dématérialisé aux procédures / documents de leur établissement ou service ? </t>
  </si>
  <si>
    <t>Existe-t-il un référentiel unique d'identité des usagers /résidents (identifiant unique pour un résident /usager dans les outils de l'accompagnement)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</si>
  <si>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</si>
  <si>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</si>
  <si>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</si>
  <si>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logiciel permet-il d'échanger des données avec d'autres outils SI ? Si oui lesquels</t>
  </si>
  <si>
    <t>Votre établissement utilise-t-il un service de Messagerie Sécurisée intégré à l’espace de confiance MS Santé ?</t>
  </si>
  <si>
    <t>- OUI
- NON
- NON APPLICABLE</t>
  </si>
  <si>
    <t xml:space="preserve">'Si OUI, veuillez indiquer le ou les noms des logiciels </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</si>
  <si>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</si>
  <si>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</si>
  <si>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</si>
  <si>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</si>
  <si>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</si>
  <si>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</si>
  <si>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</si>
  <si>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</si>
  <si>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</si>
  <si>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</si>
  <si>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Si q(ligne40) = Logiciel</t>
  </si>
  <si>
    <t>Si q(ligne44) = Logiciel</t>
  </si>
  <si>
    <t>De quel type d'outil disposez vous pour le dossier de l'usager ?</t>
  </si>
  <si>
    <t xml:space="preserve">Taux de dossiers administratifs d'un usager/résident informatisés </t>
  </si>
  <si>
    <t>Si q(ligne46) = Logiciel</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</si>
  <si>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</si>
  <si>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</si>
  <si>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</si>
  <si>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</si>
  <si>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</si>
  <si>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</si>
  <si>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</si>
  <si>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Si OUI à q(ligne 11)</t>
  </si>
  <si>
    <t>Si q(ligne48) = Logiciel</t>
  </si>
  <si>
    <t>Si q(ligne38) = Logiciel</t>
  </si>
  <si>
    <t>Si q(ligne31) = OUI</t>
  </si>
  <si>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</si>
  <si>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</si>
  <si>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</si>
  <si>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</si>
  <si>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</si>
  <si>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</si>
  <si>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</si>
  <si>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</si>
  <si>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</si>
  <si>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</si>
  <si>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</si>
  <si>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</si>
  <si>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</si>
  <si>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</si>
  <si>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</si>
  <si>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</si>
  <si>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</si>
  <si>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</si>
  <si>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</si>
  <si>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</si>
  <si>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</si>
  <si>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</si>
  <si>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</si>
  <si>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</si>
  <si>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</si>
  <si>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</si>
  <si>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Obligation de passage d'une commission de sécurité</t>
  </si>
  <si>
    <t>si q  = Oui</t>
  </si>
  <si>
    <t>Précisez la raison sociale des réseaux de santé partenaires</t>
  </si>
  <si>
    <t xml:space="preserve">Précisez la raison sociale de vos partenaires </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</si>
  <si>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</si>
  <si>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</si>
  <si>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</si>
  <si>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</si>
  <si>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</si>
  <si>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</si>
  <si>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</si>
  <si>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</si>
  <si>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</si>
  <si>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</si>
  <si>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</si>
  <si>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</si>
  <si>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</si>
  <si>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</si>
  <si>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</si>
  <si>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</si>
  <si>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</si>
  <si>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</si>
  <si>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</si>
  <si>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</si>
  <si>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</si>
  <si>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</si>
  <si>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</si>
  <si>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</si>
  <si>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</si>
  <si>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</si>
  <si>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</si>
  <si>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</si>
  <si>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</si>
  <si>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</si>
  <si>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</si>
  <si>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</si>
  <si>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</si>
  <si>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</si>
  <si>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</si>
  <si>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</si>
  <si>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</si>
  <si>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</si>
  <si>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</si>
  <si>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</si>
  <si>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</si>
  <si>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</si>
  <si>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</si>
  <si>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</si>
  <si>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</si>
  <si>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</si>
  <si>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</si>
  <si>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</si>
  <si>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 Diplôme Niveau 1 - CAFDES (certificat d’aptitude aux fonctions de directeur d’établissement ou service d’intervention sociale) ou Master 2
- Diplôme Niveau 1 - Corps des DH (Directeurs d’hôpital)
- Diplôme Niveau 1 - DESSMS ( Directeur d’établissement social, sanitaire et médico-social) 
- Diplôme Niveau 1 - DEIS (diplôme d’Etat en ingénierie sociale)
- Diplôme Niveau 1 - Autre
- Diplôme Niveau 2 - CAFERUIS (certificat d’aptitude aux fonctions d’encadrement et de responsable d’unité d’intervention sociale) ou Licence 
- Diplôme Niveau 2 - Autre
- Diplôme de niveau 3
- Diplôme niveau 4 ou 5
- Aucun diplôme</t>
  </si>
  <si>
    <t>Nombre d'ETP réels au 31.12</t>
  </si>
  <si>
    <t xml:space="preserve">Nombre de personnes accompagnées dans l'effectif au 31.12 provenant du domicile ou du milieu ordinaire </t>
  </si>
  <si>
    <t>Axe n°4- Objectifs / Système d'information et développement durable</t>
  </si>
  <si>
    <r>
      <t>Mode d'emploi…......................................................................................................................</t>
    </r>
    <r>
      <rPr>
        <b/>
        <u/>
        <sz val="11"/>
        <color rgb="FFA50021"/>
        <rFont val="Calibri"/>
        <family val="2"/>
        <scheme val="minor"/>
      </rPr>
      <t xml:space="preserve">Onglet 1 </t>
    </r>
  </si>
  <si>
    <r>
      <t>Indicateurs de l'axe 2 " Ressources humaines"…..........................................................................</t>
    </r>
    <r>
      <rPr>
        <b/>
        <u/>
        <sz val="11"/>
        <color rgb="FFA50021"/>
        <rFont val="Calibri"/>
        <family val="2"/>
        <scheme val="minor"/>
      </rPr>
      <t>Onglet 5</t>
    </r>
  </si>
  <si>
    <r>
      <t>Indicateurs de l'axe 3 "Finances et budget"…...............................................................................</t>
    </r>
    <r>
      <rPr>
        <b/>
        <u/>
        <sz val="11"/>
        <color rgb="FFA50021"/>
        <rFont val="Calibri"/>
        <family val="2"/>
        <scheme val="minor"/>
      </rPr>
      <t>Onglet 6</t>
    </r>
    <r>
      <rPr>
        <b/>
        <sz val="11"/>
        <color rgb="FFA50021"/>
        <rFont val="Calibri"/>
        <family val="2"/>
        <scheme val="minor"/>
      </rPr>
      <t xml:space="preserve"> </t>
    </r>
  </si>
  <si>
    <r>
      <t>Indicateurs de l'axe 4 "Objectifs / Système d'information et développement durable"…...............</t>
    </r>
    <r>
      <rPr>
        <b/>
        <u/>
        <sz val="11"/>
        <color rgb="FFA50021"/>
        <rFont val="Calibri"/>
        <family val="2"/>
        <scheme val="minor"/>
      </rPr>
      <t>Onglet 7</t>
    </r>
  </si>
  <si>
    <t>Nombre de dossiers administratifs informatisés pour les usagers au 31.12</t>
  </si>
  <si>
    <t>Nombre de projets personnalisés informatisés pour les usagers au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</si>
</sst>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b/>
      <u/>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1"/>
      <color rgb="FFC00000"/>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s>
  <fills count="3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s>
  <borders count="48">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top style="thin">
        <color theme="4" tint="0.39997558519241921"/>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87">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30"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3" fillId="3" borderId="5" xfId="0" applyFont="1" applyFill="1" applyBorder="1" applyAlignment="1">
      <alignment horizontal="centerContinuous"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30"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30"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7" fillId="3" borderId="2" xfId="0" applyFont="1" applyFill="1" applyBorder="1" applyAlignment="1">
      <alignment horizontal="center" vertical="center" wrapText="1"/>
    </xf>
    <xf numFmtId="0" fontId="2" fillId="3" borderId="0" xfId="0" applyFont="1" applyFill="1" applyAlignment="1">
      <alignment horizontal="left" vertical="center"/>
    </xf>
    <xf numFmtId="0" fontId="35" fillId="5" borderId="0" xfId="0" applyFont="1" applyFill="1" applyAlignment="1">
      <alignment horizontal="left" vertical="center"/>
    </xf>
    <xf numFmtId="0" fontId="1" fillId="3" borderId="0" xfId="0" applyFont="1" applyFill="1" applyAlignment="1">
      <alignment horizontal="left" vertical="center"/>
    </xf>
    <xf numFmtId="0" fontId="35" fillId="5" borderId="21" xfId="0" applyFont="1" applyFill="1" applyBorder="1" applyAlignment="1">
      <alignment horizontal="left" vertical="center"/>
    </xf>
    <xf numFmtId="0" fontId="1" fillId="3"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7"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40" fillId="5" borderId="2" xfId="0" applyFont="1" applyFill="1" applyBorder="1" applyAlignment="1">
      <alignment horizontal="left" vertical="center"/>
    </xf>
    <xf numFmtId="0" fontId="12" fillId="3" borderId="0" xfId="0" applyFont="1" applyFill="1" applyAlignment="1">
      <alignment horizontal="left" vertical="center"/>
    </xf>
    <xf numFmtId="0" fontId="40"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41"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2" fillId="3" borderId="9" xfId="0" applyFont="1" applyFill="1" applyBorder="1" applyAlignment="1">
      <alignment horizontal="center" vertical="center" wrapText="1"/>
    </xf>
    <xf numFmtId="0" fontId="42" fillId="3" borderId="0" xfId="0" applyFont="1" applyFill="1" applyAlignment="1">
      <alignment horizontal="center" vertical="center" wrapText="1"/>
    </xf>
    <xf numFmtId="0" fontId="33"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3"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10" xfId="0" applyFill="1" applyBorder="1" applyAlignment="1">
      <alignment horizontal="center" vertical="center" wrapText="1"/>
    </xf>
    <xf numFmtId="0" fontId="2" fillId="2" borderId="6"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1"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0" xfId="0" applyFill="1" applyAlignment="1">
      <alignment horizontal="center" vertical="center" wrapText="1"/>
    </xf>
    <xf numFmtId="0" fontId="0" fillId="18" borderId="17"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0" fillId="3" borderId="8" xfId="0" applyFill="1" applyBorder="1" applyAlignment="1">
      <alignment horizontal="left" vertical="center" wrapText="1"/>
    </xf>
    <xf numFmtId="0" fontId="2" fillId="2" borderId="8"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18" borderId="0" xfId="0" applyFill="1" applyAlignment="1">
      <alignment horizontal="left" vertical="center" wrapText="1"/>
    </xf>
    <xf numFmtId="0" fontId="0" fillId="18" borderId="0" xfId="0" quotePrefix="1" applyFill="1" applyAlignment="1">
      <alignment horizontal="left" vertical="center" wrapText="1"/>
    </xf>
    <xf numFmtId="0" fontId="2" fillId="18" borderId="0" xfId="0" quotePrefix="1" applyFont="1" applyFill="1" applyAlignment="1">
      <alignment horizontal="center" vertical="center" wrapText="1"/>
    </xf>
    <xf numFmtId="0" fontId="0" fillId="18" borderId="0" xfId="0" applyFill="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2" fillId="18" borderId="21" xfId="0"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11" fillId="18" borderId="22" xfId="0" applyFont="1" applyFill="1" applyBorder="1" applyAlignment="1">
      <alignment horizontal="center" vertical="center" wrapText="1"/>
    </xf>
    <xf numFmtId="0" fontId="2" fillId="3" borderId="6" xfId="0" quotePrefix="1" applyFont="1" applyFill="1" applyBorder="1" applyAlignment="1">
      <alignment horizontal="center" vertical="center" wrapText="1"/>
    </xf>
    <xf numFmtId="0" fontId="0" fillId="3" borderId="6" xfId="0" applyFill="1" applyBorder="1" applyAlignment="1">
      <alignment vertical="top"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0" fillId="18" borderId="17" xfId="0" applyFill="1" applyBorder="1" applyAlignment="1">
      <alignment vertical="top" wrapText="1"/>
    </xf>
    <xf numFmtId="0" fontId="2" fillId="2" borderId="21" xfId="0" quotePrefix="1" applyFont="1" applyFill="1" applyBorder="1" applyAlignment="1">
      <alignment horizontal="center" vertical="center" wrapText="1"/>
    </xf>
    <xf numFmtId="0" fontId="15" fillId="11" borderId="17" xfId="0" applyFont="1" applyFill="1" applyBorder="1" applyAlignment="1">
      <alignment vertical="top" wrapText="1"/>
    </xf>
    <xf numFmtId="0" fontId="44" fillId="18" borderId="17" xfId="0" applyFont="1" applyFill="1" applyBorder="1" applyAlignment="1">
      <alignment horizontal="centerContinuous" vertical="center" wrapText="1"/>
    </xf>
    <xf numFmtId="0" fontId="33" fillId="18" borderId="19" xfId="0" applyFont="1" applyFill="1" applyBorder="1" applyAlignment="1">
      <alignment horizontal="centerContinuous" vertical="center" wrapText="1"/>
    </xf>
    <xf numFmtId="0" fontId="33"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36" fillId="3" borderId="0" xfId="0" applyFont="1" applyFill="1"/>
    <xf numFmtId="0" fontId="27" fillId="3" borderId="0" xfId="0" applyFont="1" applyFill="1"/>
    <xf numFmtId="0" fontId="33"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6"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7" fillId="20" borderId="3" xfId="0" applyFont="1" applyFill="1" applyBorder="1" applyAlignment="1">
      <alignment horizontal="centerContinuous" vertical="center" wrapText="1"/>
    </xf>
    <xf numFmtId="0" fontId="42" fillId="20" borderId="2" xfId="0" applyFont="1" applyFill="1" applyBorder="1" applyAlignment="1">
      <alignment horizontal="left" vertical="center" wrapText="1"/>
    </xf>
    <xf numFmtId="0" fontId="48" fillId="20" borderId="2" xfId="0" applyFont="1" applyFill="1" applyBorder="1" applyAlignment="1">
      <alignment horizontal="center" vertical="center" wrapText="1"/>
    </xf>
    <xf numFmtId="0" fontId="48" fillId="20" borderId="2" xfId="0" applyFont="1" applyFill="1" applyBorder="1" applyAlignment="1">
      <alignment horizontal="left" vertical="center" wrapText="1"/>
    </xf>
    <xf numFmtId="0" fontId="48"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9"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7" fillId="3" borderId="25" xfId="0" applyFont="1" applyFill="1" applyBorder="1" applyAlignment="1">
      <alignment horizontal="center" vertical="center"/>
    </xf>
    <xf numFmtId="0" fontId="30" fillId="4" borderId="0" xfId="0" applyFont="1" applyFill="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5" fillId="3" borderId="28" xfId="0" applyFont="1" applyFill="1" applyBorder="1" applyAlignment="1">
      <alignment horizontal="left"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43"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30"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7" fillId="22" borderId="8" xfId="0" applyFont="1" applyFill="1" applyBorder="1" applyAlignment="1">
      <alignment horizontal="centerContinuous" vertical="center" wrapText="1"/>
    </xf>
    <xf numFmtId="0" fontId="37"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2" fillId="23" borderId="14" xfId="0" applyFont="1" applyFill="1" applyBorder="1" applyAlignment="1">
      <alignment horizontal="center" vertical="center" wrapText="1"/>
    </xf>
    <xf numFmtId="0" fontId="53" fillId="23" borderId="15" xfId="0" applyFont="1" applyFill="1" applyBorder="1" applyAlignment="1">
      <alignment horizontal="center" vertical="center" wrapText="1"/>
    </xf>
    <xf numFmtId="0" fontId="53"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1" fillId="7" borderId="15" xfId="0" applyFont="1" applyFill="1" applyBorder="1" applyAlignment="1">
      <alignment horizontal="centerContinuous" vertical="center" wrapText="1"/>
    </xf>
    <xf numFmtId="0" fontId="54" fillId="7" borderId="15" xfId="0" applyFont="1" applyFill="1" applyBorder="1" applyAlignment="1">
      <alignment horizontal="centerContinuous" vertical="center" wrapText="1"/>
    </xf>
    <xf numFmtId="0" fontId="55" fillId="7" borderId="15" xfId="0" applyFont="1" applyFill="1" applyBorder="1" applyAlignment="1">
      <alignment horizontal="centerContinuous" vertical="center" wrapText="1"/>
    </xf>
    <xf numFmtId="0" fontId="55"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30"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30" xfId="0" applyFill="1" applyBorder="1" applyAlignment="1">
      <alignment horizontal="centerContinuous" vertical="center" wrapText="1"/>
    </xf>
    <xf numFmtId="0" fontId="2" fillId="3" borderId="28" xfId="0" applyFont="1" applyFill="1" applyBorder="1" applyAlignment="1">
      <alignment horizontal="left" vertical="center" wrapText="1"/>
    </xf>
    <xf numFmtId="0" fontId="35" fillId="5" borderId="28" xfId="0" applyFont="1" applyFill="1" applyBorder="1" applyAlignment="1">
      <alignment horizontal="left" vertical="center" wrapText="1"/>
    </xf>
    <xf numFmtId="0" fontId="0" fillId="3" borderId="31"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2" xfId="0" applyFill="1" applyBorder="1" applyAlignment="1">
      <alignment horizontal="centerContinuous" vertical="center" wrapText="1"/>
    </xf>
    <xf numFmtId="0" fontId="56"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5"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30" xfId="0" applyFill="1" applyBorder="1" applyAlignment="1">
      <alignment horizontal="center" vertical="center" wrapText="1"/>
    </xf>
    <xf numFmtId="0" fontId="3" fillId="3" borderId="3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30"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5"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6" xfId="0" applyFill="1" applyBorder="1" applyAlignment="1">
      <alignment horizontal="center" vertical="center" wrapText="1"/>
    </xf>
    <xf numFmtId="0" fontId="18" fillId="15" borderId="13" xfId="0" applyFont="1" applyFill="1" applyBorder="1" applyAlignment="1">
      <alignment horizontal="center" vertical="center" wrapText="1"/>
    </xf>
    <xf numFmtId="0" fontId="41"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3"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7" fillId="23" borderId="3" xfId="0" applyFont="1" applyFill="1" applyBorder="1" applyAlignment="1">
      <alignment horizontal="left" vertical="center" wrapText="1"/>
    </xf>
    <xf numFmtId="0" fontId="53" fillId="23" borderId="2" xfId="0" applyFont="1" applyFill="1" applyBorder="1" applyAlignment="1">
      <alignment horizontal="center" vertical="center" wrapText="1"/>
    </xf>
    <xf numFmtId="0" fontId="53" fillId="23" borderId="2" xfId="0" applyFont="1" applyFill="1" applyBorder="1" applyAlignment="1">
      <alignment horizontal="left" vertical="center"/>
    </xf>
    <xf numFmtId="0" fontId="59" fillId="23" borderId="3" xfId="0" applyFont="1" applyFill="1" applyBorder="1" applyAlignment="1">
      <alignment horizontal="center" vertical="center" wrapText="1"/>
    </xf>
    <xf numFmtId="0" fontId="62" fillId="3" borderId="0" xfId="0" applyFont="1" applyFill="1" applyAlignment="1">
      <alignment horizontal="centerContinuous" vertical="top"/>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3"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7"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3" fillId="25" borderId="9" xfId="0" applyFont="1" applyFill="1" applyBorder="1" applyAlignment="1">
      <alignment horizontal="centerContinuous" vertical="center" wrapText="1"/>
    </xf>
    <xf numFmtId="0" fontId="43" fillId="12" borderId="8" xfId="0" applyFont="1" applyFill="1" applyBorder="1" applyAlignment="1">
      <alignment horizontal="center" vertical="center" wrapText="1"/>
    </xf>
    <xf numFmtId="0" fontId="43"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7" xfId="0" applyFill="1" applyBorder="1" applyAlignment="1">
      <alignment horizontal="center" vertical="center" wrapText="1"/>
    </xf>
    <xf numFmtId="0" fontId="2" fillId="3" borderId="26" xfId="0" applyFont="1" applyFill="1" applyBorder="1" applyAlignment="1">
      <alignment horizontal="center" vertical="center" wrapText="1"/>
    </xf>
    <xf numFmtId="0" fontId="0" fillId="5" borderId="26" xfId="0" applyFill="1" applyBorder="1" applyAlignment="1">
      <alignment horizontal="center" vertical="center" wrapText="1"/>
    </xf>
    <xf numFmtId="0" fontId="35"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5" fillId="5" borderId="35"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4"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5"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3"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30"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7" fillId="23" borderId="14" xfId="0" applyFont="1" applyFill="1" applyBorder="1" applyAlignment="1">
      <alignment horizontal="centerContinuous" vertical="center" wrapText="1"/>
    </xf>
    <xf numFmtId="0" fontId="53"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3" fillId="23" borderId="14" xfId="0" applyFont="1" applyFill="1" applyBorder="1" applyAlignment="1">
      <alignment horizontal="centerContinuous" vertical="center" wrapText="1"/>
    </xf>
    <xf numFmtId="0" fontId="38"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2"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8" fillId="23" borderId="14" xfId="0" applyFont="1" applyFill="1" applyBorder="1" applyAlignment="1">
      <alignment horizontal="centerContinuous" vertical="center" wrapText="1"/>
    </xf>
    <xf numFmtId="0" fontId="51" fillId="23" borderId="15" xfId="0" applyFont="1" applyFill="1" applyBorder="1" applyAlignment="1">
      <alignment horizontal="centerContinuous" vertical="center" wrapText="1"/>
    </xf>
    <xf numFmtId="0" fontId="51"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8"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51"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9"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0" xfId="0" applyFont="1" applyFill="1" applyBorder="1" applyAlignment="1">
      <alignment horizontal="left" vertical="center"/>
    </xf>
    <xf numFmtId="0" fontId="7" fillId="3" borderId="40" xfId="0" applyFont="1" applyFill="1" applyBorder="1" applyAlignment="1">
      <alignment horizontal="left" vertical="center" wrapText="1"/>
    </xf>
    <xf numFmtId="0" fontId="18" fillId="2" borderId="40" xfId="0" applyFont="1" applyFill="1" applyBorder="1" applyAlignment="1" applyProtection="1">
      <alignment horizontal="center" vertical="center" wrapText="1"/>
      <protection locked="0"/>
    </xf>
    <xf numFmtId="0" fontId="7" fillId="3" borderId="40" xfId="0" applyFont="1" applyFill="1" applyBorder="1" applyAlignment="1">
      <alignment horizontal="center" vertical="center" wrapText="1"/>
    </xf>
    <xf numFmtId="0" fontId="0" fillId="3" borderId="40" xfId="0" applyFill="1" applyBorder="1" applyAlignment="1">
      <alignment horizontal="center" vertical="center" wrapText="1"/>
    </xf>
    <xf numFmtId="0" fontId="7"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40" fillId="5" borderId="43" xfId="0" applyFont="1" applyFill="1" applyBorder="1" applyAlignment="1">
      <alignment horizontal="left" vertical="center"/>
    </xf>
    <xf numFmtId="0" fontId="7" fillId="5" borderId="43" xfId="0" applyFont="1" applyFill="1" applyBorder="1" applyAlignment="1">
      <alignment horizontal="left" vertical="center" wrapText="1"/>
    </xf>
    <xf numFmtId="0" fontId="18" fillId="2" borderId="43" xfId="0" applyFont="1" applyFill="1" applyBorder="1" applyAlignment="1" applyProtection="1">
      <alignment horizontal="center" vertical="center" wrapText="1"/>
      <protection locked="0"/>
    </xf>
    <xf numFmtId="0" fontId="7" fillId="5" borderId="43" xfId="0" applyFont="1" applyFill="1" applyBorder="1" applyAlignment="1">
      <alignment horizontal="center" vertical="center" wrapText="1"/>
    </xf>
    <xf numFmtId="0" fontId="0" fillId="5" borderId="43" xfId="0" applyFill="1" applyBorder="1" applyAlignment="1">
      <alignment horizontal="center" vertical="center" wrapText="1"/>
    </xf>
    <xf numFmtId="0" fontId="7" fillId="5" borderId="44"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7" fillId="22" borderId="17" xfId="0" applyFont="1" applyFill="1" applyBorder="1" applyAlignment="1">
      <alignment horizontal="centerContinuous" vertical="center" wrapText="1"/>
    </xf>
    <xf numFmtId="0" fontId="37"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50" fillId="21" borderId="19" xfId="0" applyFont="1" applyFill="1" applyBorder="1" applyAlignment="1">
      <alignment horizontal="centerContinuous" vertical="center" wrapText="1"/>
    </xf>
    <xf numFmtId="0" fontId="50"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9"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5"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7"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9" fillId="20" borderId="46"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7" xfId="0" applyFill="1" applyBorder="1" applyAlignment="1">
      <alignment horizontal="center" vertical="center" wrapText="1"/>
    </xf>
    <xf numFmtId="0" fontId="3" fillId="20" borderId="15" xfId="0" applyFont="1" applyFill="1" applyBorder="1" applyAlignment="1">
      <alignment horizontal="left" vertical="center" wrapText="1"/>
    </xf>
    <xf numFmtId="0" fontId="64" fillId="20" borderId="15" xfId="0" applyFont="1" applyFill="1" applyBorder="1" applyAlignment="1">
      <alignment horizontal="center" vertical="center" wrapText="1"/>
    </xf>
    <xf numFmtId="0" fontId="31" fillId="7" borderId="3" xfId="0" applyFont="1" applyFill="1" applyBorder="1" applyAlignment="1">
      <alignment horizontal="centerContinuous" vertical="center" wrapText="1"/>
    </xf>
    <xf numFmtId="0" fontId="33"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5" fillId="6" borderId="21" xfId="0" applyFont="1" applyFill="1" applyBorder="1" applyAlignment="1" applyProtection="1">
      <alignment horizontal="center" vertical="center" wrapText="1"/>
      <protection locked="0"/>
    </xf>
    <xf numFmtId="0" fontId="65"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5"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5" fillId="10" borderId="14" xfId="0" applyFont="1" applyFill="1" applyBorder="1" applyAlignment="1">
      <alignment horizontal="centerContinuous"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30"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4" fillId="9" borderId="8" xfId="0" applyFont="1" applyFill="1" applyBorder="1" applyAlignment="1">
      <alignment horizontal="centerContinuous"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23" fillId="9" borderId="9" xfId="0" applyFont="1" applyFill="1" applyBorder="1" applyAlignment="1">
      <alignment horizontal="centerContinuous" vertical="center" wrapText="1"/>
    </xf>
    <xf numFmtId="0" fontId="2" fillId="3" borderId="13"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16" fillId="3" borderId="0" xfId="0" applyFont="1" applyFill="1" applyAlignment="1">
      <alignment horizontal="centerContinuous" vertical="center" wrapText="1"/>
    </xf>
    <xf numFmtId="0" fontId="32" fillId="3" borderId="1" xfId="0" applyFont="1" applyFill="1" applyBorder="1" applyAlignment="1">
      <alignment horizontal="centerContinuous" vertical="center" wrapText="1"/>
    </xf>
    <xf numFmtId="0" fontId="32" fillId="3" borderId="0" xfId="0" applyFont="1" applyFill="1" applyAlignment="1">
      <alignment horizontal="centerContinuous" vertical="center" wrapText="1"/>
    </xf>
    <xf numFmtId="0" fontId="34"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30" fillId="9" borderId="18"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0" fillId="3" borderId="26" xfId="0" applyFill="1" applyBorder="1" applyAlignment="1">
      <alignment horizontal="center" vertical="center" wrapText="1"/>
    </xf>
    <xf numFmtId="0" fontId="7" fillId="5" borderId="0" xfId="0" applyFont="1" applyFill="1" applyAlignment="1">
      <alignment horizontal="center" vertical="center" wrapText="1"/>
    </xf>
    <xf numFmtId="0" fontId="32" fillId="8" borderId="8" xfId="0" applyFont="1" applyFill="1" applyBorder="1" applyAlignment="1">
      <alignment horizontal="centerContinuous" vertical="center" wrapText="1"/>
    </xf>
    <xf numFmtId="0" fontId="32" fillId="8" borderId="10" xfId="0" applyFont="1" applyFill="1" applyBorder="1" applyAlignment="1">
      <alignment horizontal="centerContinuous" vertical="center" wrapText="1"/>
    </xf>
    <xf numFmtId="0" fontId="43" fillId="8" borderId="9" xfId="0" applyFont="1" applyFill="1" applyBorder="1" applyAlignment="1">
      <alignment horizontal="centerContinuous" vertical="center" wrapText="1"/>
    </xf>
    <xf numFmtId="0" fontId="0" fillId="3" borderId="36" xfId="0" applyFill="1" applyBorder="1" applyAlignment="1">
      <alignment horizontal="center"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33" fillId="19" borderId="10" xfId="2" applyFont="1" applyFill="1" applyBorder="1" applyAlignment="1">
      <alignment horizontal="center" vertical="center" wrapText="1"/>
    </xf>
    <xf numFmtId="9" fontId="66" fillId="5" borderId="0" xfId="1" quotePrefix="1" applyFont="1" applyFill="1" applyBorder="1" applyAlignment="1" applyProtection="1">
      <alignment horizontal="left" vertical="center" wrapText="1"/>
      <protection locked="0"/>
    </xf>
    <xf numFmtId="0" fontId="10"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5" borderId="13" xfId="0" applyFont="1" applyFill="1" applyBorder="1" applyAlignment="1">
      <alignment horizontal="center" vertical="center" wrapText="1"/>
    </xf>
    <xf numFmtId="0" fontId="0" fillId="3" borderId="2" xfId="0" applyNumberFormat="1" applyFont="1" applyFill="1" applyBorder="1" applyAlignment="1">
      <alignment horizontal="center" vertical="center" wrapText="1"/>
    </xf>
    <xf numFmtId="0" fontId="0" fillId="3" borderId="2" xfId="0" quotePrefix="1" applyFont="1" applyFill="1" applyBorder="1" applyAlignment="1">
      <alignment horizontal="left" vertical="center" wrapText="1"/>
    </xf>
    <xf numFmtId="0" fontId="0" fillId="5"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7" fillId="3" borderId="0" xfId="0" applyFont="1" applyFill="1" applyAlignment="1">
      <alignment horizontal="center" vertical="center" wrapText="1"/>
    </xf>
    <xf numFmtId="0" fontId="0" fillId="5" borderId="2" xfId="0" applyFont="1" applyFill="1" applyBorder="1" applyAlignment="1">
      <alignment horizontal="left" vertical="center" wrapText="1"/>
    </xf>
    <xf numFmtId="0" fontId="0" fillId="5" borderId="2" xfId="0" quotePrefix="1" applyFont="1" applyFill="1" applyBorder="1" applyAlignment="1">
      <alignment horizontal="left" vertical="center" wrapText="1"/>
    </xf>
    <xf numFmtId="0" fontId="0" fillId="5" borderId="2" xfId="0" applyNumberFormat="1"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0" borderId="23" xfId="0" applyFill="1" applyBorder="1" applyAlignment="1">
      <alignment horizontal="center" vertical="center" wrapText="1"/>
    </xf>
    <xf numFmtId="0" fontId="18" fillId="3" borderId="0" xfId="0" quotePrefix="1" applyFont="1" applyFill="1" applyAlignment="1">
      <alignment horizontal="left" vertical="center" wrapText="1"/>
    </xf>
    <xf numFmtId="0" fontId="0" fillId="10" borderId="15" xfId="0" applyFont="1" applyFill="1" applyBorder="1" applyAlignment="1">
      <alignment horizontal="centerContinuous" vertical="center" wrapText="1"/>
    </xf>
    <xf numFmtId="0" fontId="68" fillId="8" borderId="8" xfId="0" applyFont="1" applyFill="1" applyBorder="1" applyAlignment="1">
      <alignment horizontal="centerContinuous" vertical="center" wrapText="1"/>
    </xf>
    <xf numFmtId="0" fontId="68" fillId="3" borderId="1" xfId="0" applyFont="1" applyFill="1" applyBorder="1" applyAlignment="1">
      <alignment horizontal="centerContinuous" vertical="center" wrapText="1"/>
    </xf>
    <xf numFmtId="0" fontId="30" fillId="4" borderId="1" xfId="0" applyFont="1" applyFill="1" applyBorder="1" applyAlignment="1">
      <alignment horizontal="center" vertical="center" wrapText="1"/>
    </xf>
    <xf numFmtId="0" fontId="68" fillId="3" borderId="13" xfId="0" applyFont="1" applyFill="1" applyBorder="1" applyAlignment="1">
      <alignment horizontal="centerContinuous" vertical="center" wrapText="1"/>
    </xf>
    <xf numFmtId="0" fontId="69" fillId="9" borderId="8" xfId="0" applyFont="1" applyFill="1" applyBorder="1" applyAlignment="1">
      <alignment horizontal="centerContinuous" vertical="center" wrapText="1"/>
    </xf>
    <xf numFmtId="0" fontId="68"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8" fillId="3" borderId="0" xfId="0" applyFont="1" applyFill="1" applyAlignment="1">
      <alignment horizontal="center" vertical="center" wrapText="1"/>
    </xf>
    <xf numFmtId="9" fontId="7" fillId="3" borderId="0" xfId="1" quotePrefix="1" applyFont="1" applyFill="1" applyBorder="1" applyAlignment="1" applyProtection="1">
      <alignment horizontal="left" vertical="center" wrapText="1"/>
      <protection locked="0"/>
    </xf>
    <xf numFmtId="0" fontId="67"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ont="1" applyFill="1" applyBorder="1" applyAlignment="1">
      <alignment vertical="center" wrapText="1"/>
    </xf>
    <xf numFmtId="0" fontId="0" fillId="3" borderId="2" xfId="0" quotePrefix="1" applyFont="1" applyFill="1" applyBorder="1" applyAlignment="1">
      <alignment vertical="center" wrapText="1"/>
    </xf>
    <xf numFmtId="0" fontId="7" fillId="3" borderId="0" xfId="0" applyFont="1" applyFill="1" applyAlignment="1">
      <alignment vertical="center" wrapText="1"/>
    </xf>
    <xf numFmtId="0" fontId="0" fillId="3" borderId="2" xfId="0" applyFill="1" applyBorder="1" applyAlignment="1">
      <alignment vertical="center" wrapText="1"/>
    </xf>
    <xf numFmtId="0" fontId="0" fillId="5" borderId="2" xfId="0" applyFont="1" applyFill="1" applyBorder="1" applyAlignment="1">
      <alignment vertical="center" wrapText="1"/>
    </xf>
    <xf numFmtId="0" fontId="7" fillId="5" borderId="0" xfId="0" applyFont="1" applyFill="1" applyAlignment="1">
      <alignment horizontal="left" vertical="center" wrapText="1"/>
    </xf>
    <xf numFmtId="0" fontId="0" fillId="5" borderId="2" xfId="0" quotePrefix="1" applyFont="1" applyFill="1" applyBorder="1" applyAlignment="1">
      <alignment vertical="center" wrapText="1"/>
    </xf>
    <xf numFmtId="0" fontId="2" fillId="3" borderId="13" xfId="0" applyFont="1" applyFill="1" applyBorder="1" applyAlignment="1">
      <alignment vertical="center" wrapText="1"/>
    </xf>
    <xf numFmtId="0" fontId="0" fillId="3" borderId="13" xfId="0" applyFont="1" applyFill="1" applyBorder="1" applyAlignment="1">
      <alignment vertical="center" wrapText="1"/>
    </xf>
    <xf numFmtId="0" fontId="68"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5"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5"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70" fillId="2" borderId="0" xfId="0" applyFont="1" applyFill="1" applyAlignment="1">
      <alignment horizontal="center" vertical="center" wrapText="1"/>
    </xf>
    <xf numFmtId="0" fontId="70" fillId="2" borderId="2" xfId="0" applyFont="1" applyFill="1" applyBorder="1" applyAlignment="1">
      <alignment horizontal="center" vertical="center" wrapText="1"/>
    </xf>
    <xf numFmtId="0" fontId="70" fillId="2" borderId="6" xfId="0" applyFont="1" applyFill="1" applyBorder="1" applyAlignment="1">
      <alignment horizontal="center" vertical="center" wrapText="1"/>
    </xf>
    <xf numFmtId="0" fontId="0" fillId="27" borderId="2" xfId="0" applyFont="1" applyFill="1" applyBorder="1" applyAlignment="1">
      <alignment horizontal="center" vertical="center" wrapText="1"/>
    </xf>
    <xf numFmtId="0" fontId="0" fillId="27" borderId="2" xfId="0" applyFont="1" applyFill="1" applyBorder="1" applyAlignment="1">
      <alignment vertical="center" wrapText="1"/>
    </xf>
    <xf numFmtId="0" fontId="0" fillId="27" borderId="2" xfId="0" quotePrefix="1" applyFont="1" applyFill="1" applyBorder="1" applyAlignment="1">
      <alignment vertical="center" wrapText="1"/>
    </xf>
    <xf numFmtId="0" fontId="68"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ont="1" applyFill="1" applyBorder="1" applyAlignment="1">
      <alignment horizontal="center" vertical="center" wrapText="1"/>
    </xf>
    <xf numFmtId="0" fontId="0" fillId="27" borderId="2" xfId="0" applyNumberFormat="1" applyFont="1"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7"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41"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41"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41" fillId="30" borderId="2" xfId="0" applyFont="1" applyFill="1" applyBorder="1" applyAlignment="1">
      <alignment horizontal="center" vertical="center" wrapText="1"/>
    </xf>
    <xf numFmtId="0" fontId="70" fillId="2" borderId="0" xfId="0" quotePrefix="1" applyFont="1" applyFill="1" applyAlignment="1">
      <alignment horizontal="center" vertical="center" wrapText="1"/>
    </xf>
    <xf numFmtId="0" fontId="0" fillId="3" borderId="13" xfId="0" applyFont="1" applyFill="1" applyBorder="1" applyAlignment="1">
      <alignment horizontal="left" vertical="center" wrapText="1"/>
    </xf>
    <xf numFmtId="0" fontId="0" fillId="3" borderId="13" xfId="0" applyFont="1" applyFill="1" applyBorder="1" applyAlignment="1">
      <alignment vertical="top"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0" fillId="3" borderId="2" xfId="0" quotePrefix="1" applyFill="1" applyBorder="1" applyAlignment="1">
      <alignment horizontal="left" vertical="center" wrapText="1"/>
    </xf>
    <xf numFmtId="0" fontId="0" fillId="3" borderId="6" xfId="0" quotePrefix="1" applyFill="1" applyBorder="1" applyAlignment="1">
      <alignment horizontal="left" vertical="center" wrapText="1"/>
    </xf>
    <xf numFmtId="0" fontId="28" fillId="3" borderId="0" xfId="2" applyFont="1" applyFill="1" applyAlignment="1">
      <alignment horizontal="left"/>
    </xf>
    <xf numFmtId="0" fontId="36" fillId="3" borderId="0" xfId="2" applyFont="1" applyFill="1" applyAlignment="1">
      <alignment horizontal="left"/>
    </xf>
    <xf numFmtId="0" fontId="39" fillId="3" borderId="0" xfId="0" applyFont="1" applyFill="1" applyAlignment="1">
      <alignment horizontal="left" vertical="top" wrapText="1"/>
    </xf>
    <xf numFmtId="0" fontId="60" fillId="3" borderId="0" xfId="0" applyFont="1" applyFill="1" applyAlignment="1">
      <alignment horizontal="left" vertical="top" wrapText="1"/>
    </xf>
    <xf numFmtId="0" fontId="61"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90">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color theme="5"/>
      </font>
    </dxf>
    <dxf>
      <font>
        <b/>
        <i val="0"/>
        <strike val="0"/>
        <color theme="5"/>
      </font>
    </dxf>
    <dxf>
      <font>
        <b/>
        <i val="0"/>
        <color theme="5"/>
      </font>
    </dxf>
    <dxf>
      <font>
        <b/>
        <i val="0"/>
        <u val="double"/>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i val="0"/>
        <color theme="5"/>
      </font>
    </dxf>
    <dxf>
      <font>
        <b/>
        <i val="0"/>
        <color theme="5"/>
      </font>
    </dxf>
    <dxf>
      <font>
        <b/>
        <i val="0"/>
        <u val="double"/>
        <color theme="5"/>
      </font>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i val="0"/>
        <color theme="5"/>
      </font>
    </dxf>
    <dxf>
      <font>
        <b/>
        <i val="0"/>
        <color theme="5"/>
      </font>
    </dxf>
    <dxf>
      <font>
        <b/>
        <i val="0"/>
        <u val="double"/>
        <color theme="5"/>
      </font>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none"/>
        <color theme="5"/>
      </font>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CC"/>
      <color rgb="FFFFFFF3"/>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editAs="oneCell">
    <xdr:from>
      <xdr:col>5</xdr:col>
      <xdr:colOff>402301</xdr:colOff>
      <xdr:row>0</xdr:row>
      <xdr:rowOff>0</xdr:rowOff>
    </xdr:from>
    <xdr:to>
      <xdr:col>7</xdr:col>
      <xdr:colOff>716643</xdr:colOff>
      <xdr:row>3</xdr:row>
      <xdr:rowOff>41498</xdr:rowOff>
    </xdr:to>
    <xdr:pic>
      <xdr:nvPicPr>
        <xdr:cNvPr id="4" name="Image 3" descr="Retour Ã  l'accueil du site ANAP">
          <a:extLst>
            <a:ext uri="{FF2B5EF4-FFF2-40B4-BE49-F238E27FC236}">
              <a16:creationId xmlns:a16="http://schemas.microsoft.com/office/drawing/2014/main" id="{EA728905-6613-445B-89BF-DC60256CD0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2301" y="0"/>
          <a:ext cx="1838342" cy="58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4</xdr:row>
      <xdr:rowOff>129540</xdr:rowOff>
    </xdr:from>
    <xdr:to>
      <xdr:col>8</xdr:col>
      <xdr:colOff>632648</xdr:colOff>
      <xdr:row>11</xdr:row>
      <xdr:rowOff>59468</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502920" y="876300"/>
          <a:ext cx="6751508" cy="1225328"/>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rgbClr val="A50021"/>
              </a:solidFill>
            </a:rPr>
            <a:t>Le tableau de bord de la performance dans le secteur médico-social </a:t>
          </a:r>
        </a:p>
        <a:p>
          <a:pPr algn="ctr"/>
          <a:endParaRPr lang="fr-FR" sz="1400" b="1">
            <a:solidFill>
              <a:srgbClr val="A50021"/>
            </a:solidFill>
          </a:endParaRPr>
        </a:p>
        <a:p>
          <a:pPr algn="ctr"/>
          <a:r>
            <a:rPr lang="fr-FR" sz="1400" b="0" i="1">
              <a:solidFill>
                <a:srgbClr val="A50021"/>
              </a:solidFill>
            </a:rPr>
            <a:t>Grille de préparation à</a:t>
          </a:r>
          <a:r>
            <a:rPr lang="fr-FR" sz="1400" b="0" i="1" baseline="0">
              <a:solidFill>
                <a:srgbClr val="A50021"/>
              </a:solidFill>
            </a:rPr>
            <a:t> la collecte</a:t>
          </a:r>
        </a:p>
        <a:p>
          <a:pPr algn="ctr"/>
          <a:endParaRPr lang="fr-FR" sz="1400" b="0" i="1" baseline="0">
            <a:solidFill>
              <a:srgbClr val="A50021"/>
            </a:solidFill>
          </a:endParaRPr>
        </a:p>
        <a:p>
          <a:pPr algn="ctr"/>
          <a:r>
            <a:rPr lang="fr-FR" sz="1400" b="0" i="0" baseline="0">
              <a:solidFill>
                <a:srgbClr val="A50021"/>
              </a:solidFill>
            </a:rPr>
            <a:t>Campagne 2021</a:t>
          </a:r>
          <a:endParaRPr lang="fr-FR" sz="1400" b="0" i="0">
            <a:solidFill>
              <a:srgbClr val="A50021"/>
            </a:solidFill>
          </a:endParaRPr>
        </a:p>
      </xdr:txBody>
    </xdr:sp>
    <xdr:clientData/>
  </xdr:twoCellAnchor>
  <xdr:twoCellAnchor editAs="oneCell">
    <xdr:from>
      <xdr:col>1</xdr:col>
      <xdr:colOff>281219</xdr:colOff>
      <xdr:row>0</xdr:row>
      <xdr:rowOff>60960</xdr:rowOff>
    </xdr:from>
    <xdr:to>
      <xdr:col>1</xdr:col>
      <xdr:colOff>1082040</xdr:colOff>
      <xdr:row>3</xdr:row>
      <xdr:rowOff>161753</xdr:rowOff>
    </xdr:to>
    <xdr:pic>
      <xdr:nvPicPr>
        <xdr:cNvPr id="6" name="Image 5">
          <a:extLst>
            <a:ext uri="{FF2B5EF4-FFF2-40B4-BE49-F238E27FC236}">
              <a16:creationId xmlns:a16="http://schemas.microsoft.com/office/drawing/2014/main" id="{27D0A166-7B63-4C69-A4D5-B8B993660B34}"/>
            </a:ext>
          </a:extLst>
        </xdr:cNvPr>
        <xdr:cNvPicPr>
          <a:picLocks noChangeAspect="1"/>
        </xdr:cNvPicPr>
      </xdr:nvPicPr>
      <xdr:blipFill>
        <a:blip xmlns:r="http://schemas.openxmlformats.org/officeDocument/2006/relationships" r:embed="rId2"/>
        <a:stretch>
          <a:fillRect/>
        </a:stretch>
      </xdr:blipFill>
      <xdr:spPr>
        <a:xfrm>
          <a:off x="1027979" y="60960"/>
          <a:ext cx="800821" cy="649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89025" y="5787116"/>
          <a:ext cx="2985076"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63300" y="5334664"/>
          <a:ext cx="21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370148" y="6150890"/>
          <a:ext cx="5662524"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325493" y="6525244"/>
          <a:ext cx="9767380"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328256" y="7095425"/>
          <a:ext cx="9813006"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0</xdr:col>
      <xdr:colOff>242454</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337176" y="5616576"/>
          <a:ext cx="2188152"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112825</xdr:rowOff>
    </xdr:from>
    <xdr:to>
      <xdr:col>10</xdr:col>
      <xdr:colOff>115093</xdr:colOff>
      <xdr:row>65</xdr:row>
      <xdr:rowOff>67468</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73339" y="18222231"/>
          <a:ext cx="10545535" cy="1907268"/>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16</xdr:row>
      <xdr:rowOff>834319</xdr:rowOff>
    </xdr:from>
    <xdr:to>
      <xdr:col>13</xdr:col>
      <xdr:colOff>778040</xdr:colOff>
      <xdr:row>16</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28</xdr:row>
      <xdr:rowOff>458611</xdr:rowOff>
    </xdr:from>
    <xdr:to>
      <xdr:col>13</xdr:col>
      <xdr:colOff>709249</xdr:colOff>
      <xdr:row>30</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78</xdr:row>
      <xdr:rowOff>73602</xdr:rowOff>
    </xdr:from>
    <xdr:to>
      <xdr:col>14</xdr:col>
      <xdr:colOff>220972</xdr:colOff>
      <xdr:row>78</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139</xdr:row>
      <xdr:rowOff>310284</xdr:rowOff>
    </xdr:from>
    <xdr:to>
      <xdr:col>14</xdr:col>
      <xdr:colOff>101188</xdr:colOff>
      <xdr:row>139</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165</xdr:row>
      <xdr:rowOff>448348</xdr:rowOff>
    </xdr:from>
    <xdr:to>
      <xdr:col>14</xdr:col>
      <xdr:colOff>536862</xdr:colOff>
      <xdr:row>166</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183</xdr:row>
      <xdr:rowOff>222250</xdr:rowOff>
    </xdr:from>
    <xdr:to>
      <xdr:col>14</xdr:col>
      <xdr:colOff>190665</xdr:colOff>
      <xdr:row>183</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7432000" y="148526500"/>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682625</xdr:colOff>
      <xdr:row>196</xdr:row>
      <xdr:rowOff>190500</xdr:rowOff>
    </xdr:from>
    <xdr:to>
      <xdr:col>14</xdr:col>
      <xdr:colOff>492290</xdr:colOff>
      <xdr:row>196</xdr:row>
      <xdr:rowOff>724452</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7733625" y="162766375"/>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132</xdr:row>
      <xdr:rowOff>149496</xdr:rowOff>
    </xdr:from>
    <xdr:to>
      <xdr:col>13</xdr:col>
      <xdr:colOff>301624</xdr:colOff>
      <xdr:row>133</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178</xdr:row>
      <xdr:rowOff>297656</xdr:rowOff>
    </xdr:from>
    <xdr:to>
      <xdr:col>10</xdr:col>
      <xdr:colOff>2048934</xdr:colOff>
      <xdr:row>179</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160</xdr:row>
      <xdr:rowOff>714011</xdr:rowOff>
    </xdr:from>
    <xdr:to>
      <xdr:col>13</xdr:col>
      <xdr:colOff>762000</xdr:colOff>
      <xdr:row>161</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178</xdr:row>
      <xdr:rowOff>317500</xdr:rowOff>
    </xdr:from>
    <xdr:to>
      <xdr:col>13</xdr:col>
      <xdr:colOff>396416</xdr:colOff>
      <xdr:row>179</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83</xdr:row>
      <xdr:rowOff>92363</xdr:rowOff>
    </xdr:from>
    <xdr:to>
      <xdr:col>13</xdr:col>
      <xdr:colOff>248495</xdr:colOff>
      <xdr:row>83</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58</xdr:row>
      <xdr:rowOff>69273</xdr:rowOff>
    </xdr:from>
    <xdr:to>
      <xdr:col>13</xdr:col>
      <xdr:colOff>577274</xdr:colOff>
      <xdr:row>59</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40</xdr:row>
      <xdr:rowOff>0</xdr:rowOff>
    </xdr:from>
    <xdr:to>
      <xdr:col>13</xdr:col>
      <xdr:colOff>508001</xdr:colOff>
      <xdr:row>41</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u6" displayName="Tableau6" ref="A3:G105" totalsRowShown="0" headerRowDxfId="89" tableBorderDxfId="88">
  <autoFilter ref="A3:G105" xr:uid="{00000000-0009-0000-0100-000006000000}"/>
  <tableColumns count="7">
    <tableColumn id="1" xr3:uid="{00000000-0010-0000-0000-000001000000}" name="Volets "/>
    <tableColumn id="2" xr3:uid="{00000000-0010-0000-0000-000002000000}" name="N°" dataDxfId="87"/>
    <tableColumn id="3" xr3:uid="{00000000-0010-0000-0000-000003000000}" name="Questions" dataDxfId="86"/>
    <tableColumn id="4" xr3:uid="{00000000-0010-0000-0000-000004000000}" name="Réponses associées" dataDxfId="85"/>
    <tableColumn id="5" xr3:uid="{00000000-0010-0000-0000-000005000000}" name="Informations à collecter "/>
    <tableColumn id="6" xr3:uid="{00000000-0010-0000-0000-000006000000}" name="Condition" dataDxfId="84"/>
    <tableColumn id="7" xr3:uid="{00000000-0010-0000-0000-000007000000}" name="Atypies" dataDxfId="8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A3:K201" totalsRowShown="0" headerRowDxfId="81" dataDxfId="80" tableBorderDxfId="79">
  <autoFilter ref="A3:K201" xr:uid="{00000000-0009-0000-0100-000005000000}"/>
  <tableColumns count="11">
    <tableColumn id="1" xr3:uid="{00000000-0010-0000-0100-000001000000}" name="volets" dataDxfId="78"/>
    <tableColumn id="2" xr3:uid="{00000000-0010-0000-0100-000002000000}" name="N°" dataDxfId="77"/>
    <tableColumn id="3" xr3:uid="{00000000-0010-0000-0100-000003000000}" name="Questions " dataDxfId="76"/>
    <tableColumn id="4" xr3:uid="{00000000-0010-0000-0100-000004000000}" name="Réponses associées" dataDxfId="75"/>
    <tableColumn id="13" xr3:uid="{00000000-0010-0000-0100-00000D000000}" name="Informations à collecter" dataDxfId="74"/>
    <tableColumn id="6" xr3:uid="{00000000-0010-0000-0100-000006000000}" name="Conditions" dataDxfId="73"/>
    <tableColumn id="8" xr3:uid="{00000000-0010-0000-0100-000008000000}" name="Précisions" dataDxfId="72"/>
    <tableColumn id="9" xr3:uid="{00000000-0010-0000-0100-000009000000}" name="Contrôles de cohérence (bloquant)" dataDxfId="71"/>
    <tableColumn id="10" xr3:uid="{00000000-0010-0000-0100-00000A000000}" name="Atypies_x000a_ (non bloquant)" dataDxfId="70"/>
    <tableColumn id="11" xr3:uid="{00000000-0010-0000-0100-00000B000000}" name="Périmètre" dataDxfId="69"/>
    <tableColumn id="7" xr3:uid="{00000000-0010-0000-0100-000007000000}" name="ESMS Concerné " dataDxfId="68"/>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au1" displayName="Tableau1" ref="A3:J181" totalsRowShown="0" headerRowDxfId="66" dataDxfId="65" tableBorderDxfId="64">
  <autoFilter ref="A3:J181" xr:uid="{00000000-0009-0000-0100-000001000000}"/>
  <tableColumns count="10">
    <tableColumn id="1" xr3:uid="{00000000-0010-0000-0200-000001000000}" name="Question clé " dataDxfId="63"/>
    <tableColumn id="2" xr3:uid="{00000000-0010-0000-0200-000002000000}" name="N°" dataDxfId="62"/>
    <tableColumn id="13" xr3:uid="{00000000-0010-0000-0200-00000D000000}" name="Indicateurs" dataDxfId="61"/>
    <tableColumn id="3" xr3:uid="{00000000-0010-0000-0200-000003000000}" name="Données source " dataDxfId="60"/>
    <tableColumn id="4" xr3:uid="{00000000-0010-0000-0200-000004000000}" name="Données à collecter" dataDxfId="59"/>
    <tableColumn id="7" xr3:uid="{00000000-0010-0000-0200-000007000000}" name="Précisions" dataDxfId="58"/>
    <tableColumn id="8" xr3:uid="{00000000-0010-0000-0200-000008000000}" name="Contrôles de cohérence (bloquant)" dataDxfId="57"/>
    <tableColumn id="9" xr3:uid="{00000000-0010-0000-0200-000009000000}" name="Atypies_x000a_ (non bloquant)" dataDxfId="56"/>
    <tableColumn id="10" xr3:uid="{00000000-0010-0000-0200-00000A000000}" name="Périmètre" dataDxfId="55"/>
    <tableColumn id="12" xr3:uid="{00000000-0010-0000-0200-00000C000000}" name="ESMS Concerné" dataDxfId="54">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2" displayName="Tableau2" ref="A3:J88" totalsRowShown="0" headerRowDxfId="49" dataDxfId="48">
  <autoFilter ref="A3:J88" xr:uid="{00000000-0009-0000-0100-000002000000}"/>
  <tableColumns count="10">
    <tableColumn id="1" xr3:uid="{00000000-0010-0000-0300-000001000000}" name="Question clé " dataDxfId="47"/>
    <tableColumn id="18" xr3:uid="{00000000-0010-0000-0300-000012000000}" name="N°" dataDxfId="46"/>
    <tableColumn id="2" xr3:uid="{00000000-0010-0000-0300-000002000000}" name="Indicateurs"/>
    <tableColumn id="5" xr3:uid="{00000000-0010-0000-0300-000005000000}" name="Données source " dataDxfId="45"/>
    <tableColumn id="7" xr3:uid="{00000000-0010-0000-0300-000007000000}" name="Données à collecter" dataDxfId="44"/>
    <tableColumn id="13" xr3:uid="{00000000-0010-0000-0300-00000D000000}" name="Précisions" dataDxfId="43"/>
    <tableColumn id="14" xr3:uid="{00000000-0010-0000-0300-00000E000000}" name="Contrôles de cohérence (bloquant)" dataDxfId="42"/>
    <tableColumn id="15" xr3:uid="{00000000-0010-0000-0300-00000F000000}" name="Atypies_x000a_ (non bloquant)" dataDxfId="41"/>
    <tableColumn id="16" xr3:uid="{00000000-0010-0000-0300-000010000000}" name="Périmètre" dataDxfId="40"/>
    <tableColumn id="4" xr3:uid="{00000000-0010-0000-0300-000004000000}" name="ESMS Concerné" dataDxfId="39"/>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au8" displayName="Tableau8" ref="A3:J94" totalsRowShown="0" headerRowDxfId="34" tableBorderDxfId="33">
  <autoFilter ref="A3:J94" xr:uid="{00000000-0009-0000-0100-000008000000}"/>
  <tableColumns count="10">
    <tableColumn id="1" xr3:uid="{00000000-0010-0000-0400-000001000000}" name="Question clé " dataDxfId="32"/>
    <tableColumn id="2" xr3:uid="{00000000-0010-0000-0400-000002000000}" name="N°"/>
    <tableColumn id="3" xr3:uid="{00000000-0010-0000-0400-000003000000}" name="Indicateurs"/>
    <tableColumn id="4" xr3:uid="{00000000-0010-0000-0400-000004000000}" name="Données source "/>
    <tableColumn id="5" xr3:uid="{00000000-0010-0000-0400-000005000000}" name="Données à collecter"/>
    <tableColumn id="6" xr3:uid="{00000000-0010-0000-0400-000006000000}" name="Précisions"/>
    <tableColumn id="7" xr3:uid="{00000000-0010-0000-0400-000007000000}" name="Contrôles de cohérence (bloquant)"/>
    <tableColumn id="8" xr3:uid="{00000000-0010-0000-0400-000008000000}" name="Atypies_x000a_ (non bloquant)"/>
    <tableColumn id="9" xr3:uid="{00000000-0010-0000-0400-000009000000}" name="Périmètre"/>
    <tableColumn id="10" xr3:uid="{00000000-0010-0000-0400-00000A000000}" name="ESMS Concerné" dataDxfId="31"/>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au4" displayName="Tableau4" ref="A3:J70" totalsRowShown="0" headerRowDxfId="14" dataDxfId="12" headerRowBorderDxfId="13" tableBorderDxfId="11" totalsRowBorderDxfId="10">
  <autoFilter ref="A3:J70" xr:uid="{00000000-0009-0000-0100-000004000000}"/>
  <tableColumns count="10">
    <tableColumn id="1" xr3:uid="{00000000-0010-0000-0500-000001000000}" name="Question clé " dataDxfId="9"/>
    <tableColumn id="2" xr3:uid="{00000000-0010-0000-0500-000002000000}" name="N°" dataDxfId="8"/>
    <tableColumn id="3" xr3:uid="{00000000-0010-0000-0500-000003000000}" name="Indicateurs" dataDxfId="7"/>
    <tableColumn id="4" xr3:uid="{00000000-0010-0000-0500-000004000000}" name="Données source " dataDxfId="6"/>
    <tableColumn id="5" xr3:uid="{00000000-0010-0000-0500-000005000000}" name="Données à collecter" dataDxfId="5"/>
    <tableColumn id="7" xr3:uid="{00000000-0010-0000-0500-000007000000}" name="Précisions" dataDxfId="4"/>
    <tableColumn id="8" xr3:uid="{00000000-0010-0000-0500-000008000000}" name="Contrôles de cohérence (bloquant)" dataDxfId="3"/>
    <tableColumn id="9" xr3:uid="{00000000-0010-0000-0500-000009000000}" name="Atypies_x000a_ (non bloquant)" dataDxfId="2"/>
    <tableColumn id="10" xr3:uid="{00000000-0010-0000-0500-00000A000000}" name="Périmètre" dataDxfId="1"/>
    <tableColumn id="12" xr3:uid="{00000000-0010-0000-0500-00000C000000}"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K27"/>
  <sheetViews>
    <sheetView tabSelected="1" zoomScaleNormal="100" workbookViewId="0"/>
  </sheetViews>
  <sheetFormatPr baseColWidth="10" defaultColWidth="10.88671875" defaultRowHeight="14.4" x14ac:dyDescent="0.3"/>
  <cols>
    <col min="1" max="1" width="10.88671875" style="32"/>
    <col min="2" max="2" width="20.33203125" style="32" customWidth="1"/>
    <col min="3" max="8" width="10.88671875" style="32"/>
    <col min="9" max="9" width="54" style="32" customWidth="1"/>
    <col min="10" max="16384" width="10.88671875" style="32"/>
  </cols>
  <sheetData>
    <row r="4" spans="1:11" ht="15.6" x14ac:dyDescent="0.3">
      <c r="B4" s="42"/>
      <c r="C4" s="38"/>
      <c r="D4" s="39"/>
      <c r="E4" s="38"/>
      <c r="F4" s="38"/>
    </row>
    <row r="5" spans="1:11" ht="15.6" x14ac:dyDescent="0.3">
      <c r="B5" s="42"/>
      <c r="C5" s="38"/>
      <c r="D5" s="39"/>
      <c r="E5" s="38"/>
      <c r="F5" s="38"/>
    </row>
    <row r="6" spans="1:11" x14ac:dyDescent="0.3">
      <c r="B6" s="40"/>
      <c r="C6" s="41"/>
      <c r="D6" s="40"/>
      <c r="E6" s="40"/>
      <c r="F6" s="40"/>
    </row>
    <row r="7" spans="1:11" x14ac:dyDescent="0.3">
      <c r="K7"/>
    </row>
    <row r="13" spans="1:11" ht="10.95" customHeight="1" x14ac:dyDescent="0.3">
      <c r="A13" s="44"/>
      <c r="B13" s="45"/>
      <c r="C13" s="45"/>
      <c r="D13" s="45"/>
      <c r="E13" s="45"/>
      <c r="F13" s="45"/>
      <c r="G13" s="45"/>
      <c r="H13" s="45"/>
      <c r="I13" s="45"/>
    </row>
    <row r="14" spans="1:11" ht="15" customHeight="1" x14ac:dyDescent="0.3">
      <c r="A14" s="232"/>
      <c r="B14" s="680" t="s">
        <v>1129</v>
      </c>
      <c r="C14" s="681"/>
      <c r="D14" s="681"/>
      <c r="E14" s="681"/>
      <c r="F14" s="681"/>
      <c r="G14" s="681"/>
      <c r="H14" s="681"/>
      <c r="I14" s="681"/>
    </row>
    <row r="15" spans="1:11" ht="15" customHeight="1" x14ac:dyDescent="0.3">
      <c r="A15" s="44"/>
      <c r="B15" s="45"/>
      <c r="C15" s="45"/>
      <c r="D15" s="45"/>
      <c r="E15" s="45"/>
      <c r="F15" s="45"/>
      <c r="G15" s="45"/>
      <c r="H15" s="45"/>
      <c r="I15" s="45"/>
    </row>
    <row r="16" spans="1:11" ht="15" customHeight="1" x14ac:dyDescent="0.3">
      <c r="A16" s="44"/>
      <c r="B16" s="680" t="s">
        <v>948</v>
      </c>
      <c r="C16" s="680"/>
      <c r="D16" s="680"/>
      <c r="E16" s="680"/>
      <c r="F16" s="680"/>
      <c r="G16" s="680"/>
      <c r="H16" s="680"/>
      <c r="I16" s="680"/>
    </row>
    <row r="17" spans="1:9" ht="15" customHeight="1" x14ac:dyDescent="0.3">
      <c r="A17" s="44"/>
      <c r="B17" s="45"/>
      <c r="C17" s="45"/>
      <c r="D17" s="45"/>
      <c r="E17" s="45"/>
      <c r="F17" s="45"/>
      <c r="G17" s="45"/>
      <c r="H17" s="45"/>
      <c r="I17" s="45"/>
    </row>
    <row r="18" spans="1:9" ht="15" customHeight="1" x14ac:dyDescent="0.3">
      <c r="A18" s="44"/>
      <c r="B18" s="680" t="s">
        <v>949</v>
      </c>
      <c r="C18" s="680"/>
      <c r="D18" s="680"/>
      <c r="E18" s="680"/>
      <c r="F18" s="680"/>
      <c r="G18" s="680"/>
      <c r="H18" s="680"/>
      <c r="I18" s="680"/>
    </row>
    <row r="19" spans="1:9" ht="15" customHeight="1" x14ac:dyDescent="0.3">
      <c r="A19" s="44"/>
      <c r="B19" s="45"/>
      <c r="C19" s="45"/>
      <c r="D19" s="45"/>
      <c r="E19" s="45"/>
      <c r="F19" s="45"/>
      <c r="G19" s="45"/>
      <c r="H19" s="45"/>
      <c r="I19" s="45"/>
    </row>
    <row r="20" spans="1:9" ht="15" customHeight="1" x14ac:dyDescent="0.3">
      <c r="A20" s="44"/>
      <c r="B20" s="680" t="s">
        <v>950</v>
      </c>
      <c r="C20" s="680"/>
      <c r="D20" s="680"/>
      <c r="E20" s="680"/>
      <c r="F20" s="680"/>
      <c r="G20" s="680"/>
      <c r="H20" s="680"/>
      <c r="I20" s="680"/>
    </row>
    <row r="21" spans="1:9" ht="15" customHeight="1" x14ac:dyDescent="0.3">
      <c r="A21" s="44"/>
      <c r="B21" s="45"/>
      <c r="C21" s="45"/>
      <c r="D21" s="45"/>
      <c r="E21" s="45"/>
      <c r="F21" s="45"/>
      <c r="G21" s="45"/>
      <c r="H21" s="45"/>
      <c r="I21" s="45"/>
    </row>
    <row r="22" spans="1:9" ht="15" customHeight="1" x14ac:dyDescent="0.3">
      <c r="A22" s="44"/>
      <c r="B22" s="680" t="s">
        <v>1130</v>
      </c>
      <c r="C22" s="680"/>
      <c r="D22" s="680"/>
      <c r="E22" s="680"/>
      <c r="F22" s="680"/>
      <c r="G22" s="680"/>
      <c r="H22" s="680"/>
      <c r="I22" s="680"/>
    </row>
    <row r="23" spans="1:9" ht="15" customHeight="1" x14ac:dyDescent="0.3">
      <c r="A23" s="44"/>
      <c r="B23" s="45"/>
      <c r="C23" s="45"/>
      <c r="D23" s="45"/>
      <c r="E23" s="45"/>
      <c r="F23" s="45"/>
      <c r="G23" s="45"/>
      <c r="H23" s="45"/>
      <c r="I23" s="45"/>
    </row>
    <row r="24" spans="1:9" ht="15" customHeight="1" x14ac:dyDescent="0.3">
      <c r="A24" s="44"/>
      <c r="B24" s="680" t="s">
        <v>1131</v>
      </c>
      <c r="C24" s="680"/>
      <c r="D24" s="680"/>
      <c r="E24" s="680"/>
      <c r="F24" s="680"/>
      <c r="G24" s="680"/>
      <c r="H24" s="680"/>
      <c r="I24" s="680"/>
    </row>
    <row r="25" spans="1:9" ht="15" customHeight="1" x14ac:dyDescent="0.3">
      <c r="A25" s="44"/>
      <c r="B25" s="45"/>
      <c r="C25" s="45"/>
      <c r="D25" s="45"/>
      <c r="E25" s="45"/>
      <c r="F25" s="45"/>
      <c r="G25" s="45"/>
      <c r="H25" s="45"/>
      <c r="I25" s="45"/>
    </row>
    <row r="26" spans="1:9" ht="15" customHeight="1" x14ac:dyDescent="0.3">
      <c r="A26" s="44"/>
      <c r="B26" s="680" t="s">
        <v>1132</v>
      </c>
      <c r="C26" s="680"/>
      <c r="D26" s="680"/>
      <c r="E26" s="680"/>
      <c r="F26" s="680"/>
      <c r="G26" s="680"/>
      <c r="H26" s="680"/>
      <c r="I26" s="680"/>
    </row>
    <row r="27" spans="1:9" x14ac:dyDescent="0.3">
      <c r="B27" s="233"/>
      <c r="C27" s="233"/>
      <c r="D27" s="233"/>
      <c r="E27" s="233"/>
      <c r="F27" s="233"/>
      <c r="G27" s="233"/>
      <c r="H27" s="233"/>
      <c r="I27" s="233"/>
    </row>
  </sheetData>
  <sheetProtection algorithmName="SHA-512" hashValue="qBAVLkUeOlPDbORdzGFqfljEWF4crGsLns45Y1p62ENeQYW0aO6U/CLAdyJrq+pbggY0lre0STeAP8lsm8r9QA==" saltValue="W4m0f77ytqEbOn6vHJ8L2A=="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xr:uid="{00000000-0004-0000-0000-000000000000}"/>
    <hyperlink ref="B16:I16" location="'Caract OG'!A1" display="Données de caractérisation pour les Organismes gestionnaires (OG)…...................................Onglet 2" xr:uid="{00000000-0004-0000-0000-000001000000}"/>
    <hyperlink ref="B18:I18" location="'Caract ESMS'!A1" display="Données de caractérisation pour les ESMS…...........................................................................Onglet 3" xr:uid="{00000000-0004-0000-0000-000002000000}"/>
    <hyperlink ref="B20:I20" location="'Axe 1'!A1" display="Indicateurs de l'axe 1 &quot;Prestations de soins et d’accompagnement pour les personnes&quot;……...Onglet 4" xr:uid="{00000000-0004-0000-0000-000003000000}"/>
    <hyperlink ref="B22:I22" location="'Axe 2'!A1" display="Indicateur de l'axe 2 &quot; Ressources humaines&quot;….......................................................................Onglet 5" xr:uid="{00000000-0004-0000-0000-000004000000}"/>
    <hyperlink ref="B24:I24" location="'Axe 3'!A1" display="Indicateur de l'axe 3 &quot;Finances et budget&quot;…............................................................................Onglet 6 " xr:uid="{00000000-0004-0000-0000-000005000000}"/>
    <hyperlink ref="B26:I26" location="'Axe 4'!A1" display="Indicateur de l'axe 4 &quot;Objectifs&quot;…............................................................................................Onglet 7" xr:uid="{00000000-0004-0000-0000-000006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B1:L65"/>
  <sheetViews>
    <sheetView topLeftCell="A38" zoomScale="80" zoomScaleNormal="80" workbookViewId="0">
      <selection activeCell="G57" sqref="G57"/>
    </sheetView>
  </sheetViews>
  <sheetFormatPr baseColWidth="10" defaultColWidth="10.88671875" defaultRowHeight="14.4" x14ac:dyDescent="0.3"/>
  <cols>
    <col min="1" max="1" width="3.6640625" style="32" customWidth="1"/>
    <col min="2" max="2" width="10.44140625" style="107" customWidth="1"/>
    <col min="3" max="3" width="11.33203125" style="32" customWidth="1"/>
    <col min="4" max="4" width="10.5546875" style="32" customWidth="1"/>
    <col min="5" max="5" width="30.33203125" style="32" customWidth="1"/>
    <col min="6" max="6" width="21.33203125" style="32" customWidth="1"/>
    <col min="7" max="7" width="17.33203125" style="32" customWidth="1"/>
    <col min="8" max="8" width="20.6640625" style="32" customWidth="1"/>
    <col min="9" max="9" width="22.109375" style="32" customWidth="1"/>
    <col min="10" max="10" width="20.33203125" style="32" customWidth="1"/>
    <col min="11" max="11" width="12.44140625" style="32" customWidth="1"/>
    <col min="12" max="12" width="21.5546875" style="32" customWidth="1"/>
    <col min="13" max="13" width="15.33203125" style="32" customWidth="1"/>
    <col min="14" max="16384" width="10.88671875" style="32"/>
  </cols>
  <sheetData>
    <row r="1" spans="2:12" ht="23.7" customHeight="1" x14ac:dyDescent="0.3">
      <c r="B1" s="380" t="s">
        <v>951</v>
      </c>
      <c r="C1" s="148"/>
      <c r="D1" s="148"/>
      <c r="E1" s="148"/>
      <c r="F1" s="148"/>
      <c r="G1" s="148"/>
      <c r="H1" s="148"/>
      <c r="I1" s="148"/>
      <c r="J1" s="148"/>
    </row>
    <row r="2" spans="2:12" ht="31.5" customHeight="1" x14ac:dyDescent="0.3">
      <c r="B2" s="149"/>
      <c r="C2" s="43"/>
      <c r="D2" s="43"/>
      <c r="E2" s="43"/>
      <c r="F2" s="43"/>
      <c r="G2" s="43"/>
      <c r="H2" s="43"/>
    </row>
    <row r="3" spans="2:12" ht="25.5" customHeight="1" x14ac:dyDescent="0.3">
      <c r="B3" s="683" t="s">
        <v>1120</v>
      </c>
      <c r="C3" s="683"/>
      <c r="D3" s="683"/>
      <c r="E3" s="683"/>
      <c r="F3" s="683"/>
      <c r="G3" s="683"/>
      <c r="H3" s="683"/>
      <c r="I3" s="683"/>
      <c r="J3" s="683"/>
    </row>
    <row r="4" spans="2:12" ht="250.5" customHeight="1" x14ac:dyDescent="0.3">
      <c r="B4" s="683"/>
      <c r="C4" s="683"/>
      <c r="D4" s="683"/>
      <c r="E4" s="683"/>
      <c r="F4" s="683"/>
      <c r="G4" s="683"/>
      <c r="H4" s="683"/>
      <c r="I4" s="683"/>
      <c r="J4" s="683"/>
    </row>
    <row r="5" spans="2:12" ht="58.95" customHeight="1" x14ac:dyDescent="0.3">
      <c r="B5" s="684" t="s">
        <v>973</v>
      </c>
      <c r="C5" s="684"/>
      <c r="D5" s="684"/>
      <c r="E5" s="684"/>
      <c r="F5" s="684"/>
      <c r="G5" s="684"/>
      <c r="H5" s="684"/>
      <c r="I5" s="684"/>
      <c r="J5" s="684"/>
    </row>
    <row r="6" spans="2:12" ht="252.45" customHeight="1" x14ac:dyDescent="0.3">
      <c r="B6" s="381"/>
      <c r="C6" s="382"/>
      <c r="D6" s="382"/>
      <c r="E6" s="383"/>
      <c r="F6" s="382"/>
      <c r="G6" s="382"/>
      <c r="H6" s="382"/>
      <c r="I6" s="382"/>
      <c r="J6" s="382"/>
      <c r="K6" s="383"/>
      <c r="L6" s="382"/>
    </row>
    <row r="7" spans="2:12" ht="25.2" customHeight="1" x14ac:dyDescent="0.3">
      <c r="B7" s="682" t="s">
        <v>934</v>
      </c>
      <c r="C7" s="682"/>
      <c r="D7" s="682"/>
      <c r="E7" s="682"/>
      <c r="F7" s="682"/>
      <c r="G7" s="682"/>
      <c r="H7" s="682"/>
      <c r="I7" s="682"/>
    </row>
    <row r="8" spans="2:12" ht="13.2" customHeight="1" x14ac:dyDescent="0.3"/>
    <row r="9" spans="2:12" ht="15.45" customHeight="1" x14ac:dyDescent="0.3"/>
    <row r="10" spans="2:12" ht="12.45" customHeight="1" x14ac:dyDescent="0.3">
      <c r="B10" s="159"/>
      <c r="C10" s="160"/>
      <c r="D10" s="161"/>
      <c r="E10" s="161"/>
      <c r="F10" s="162"/>
      <c r="G10" s="39"/>
      <c r="H10" s="39"/>
      <c r="I10" s="39"/>
      <c r="J10" s="39"/>
      <c r="K10" s="39"/>
      <c r="L10" s="39"/>
    </row>
    <row r="60" spans="3:10" ht="18" x14ac:dyDescent="0.35">
      <c r="C60" s="384" t="s">
        <v>945</v>
      </c>
    </row>
    <row r="62" spans="3:10" ht="40.200000000000003" customHeight="1" x14ac:dyDescent="0.3">
      <c r="C62" s="385" t="s">
        <v>768</v>
      </c>
      <c r="D62" s="386"/>
      <c r="E62" s="480" t="s">
        <v>952</v>
      </c>
      <c r="F62" s="480"/>
    </row>
    <row r="63" spans="3:10" x14ac:dyDescent="0.3">
      <c r="C63" s="685" t="s">
        <v>768</v>
      </c>
      <c r="E63" s="686" t="s">
        <v>1087</v>
      </c>
      <c r="F63" s="686"/>
      <c r="G63" s="686"/>
      <c r="H63" s="686"/>
      <c r="I63" s="686"/>
      <c r="J63" s="686"/>
    </row>
    <row r="64" spans="3:10" x14ac:dyDescent="0.3">
      <c r="C64" s="685"/>
      <c r="E64" s="686"/>
      <c r="F64" s="686"/>
      <c r="G64" s="686"/>
      <c r="H64" s="686"/>
      <c r="I64" s="686"/>
      <c r="J64" s="686"/>
    </row>
    <row r="65" spans="3:6" ht="36" customHeight="1" x14ac:dyDescent="0.3">
      <c r="C65" s="387" t="s">
        <v>650</v>
      </c>
      <c r="D65" s="388" t="s">
        <v>863</v>
      </c>
      <c r="E65" s="480" t="s">
        <v>1121</v>
      </c>
      <c r="F65" s="481"/>
    </row>
  </sheetData>
  <sheetProtection algorithmName="SHA-512" hashValue="5relUN/1NmA5CQ285sLTQQJSrLtwx9mkymtdxgv9vXGRX9edenKh/IfNbS+8pjSFpAcneLqx3A0Fg8JwazK+2A==" saltValue="9ZSZ9EO4QaX6v4ytOVTxww=="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xr:uid="{00000000-0002-0000-0100-00000000000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34998626667073579"/>
    <pageSetUpPr fitToPage="1"/>
  </sheetPr>
  <dimension ref="A1:H107"/>
  <sheetViews>
    <sheetView zoomScale="60" zoomScaleNormal="60" zoomScaleSheetLayoutView="40" workbookViewId="0">
      <selection activeCell="A6" sqref="A6"/>
    </sheetView>
  </sheetViews>
  <sheetFormatPr baseColWidth="10" defaultColWidth="11.44140625" defaultRowHeight="49.95" customHeight="1" outlineLevelRow="1" outlineLevelCol="1" x14ac:dyDescent="0.3"/>
  <cols>
    <col min="1" max="1" width="18.33203125" style="1" customWidth="1"/>
    <col min="2" max="2" width="18.44140625" style="20" customWidth="1"/>
    <col min="3" max="3" width="70.6640625" style="2" customWidth="1"/>
    <col min="4" max="4" width="54.6640625" style="22" customWidth="1"/>
    <col min="5" max="5" width="31.6640625" style="2" customWidth="1"/>
    <col min="6" max="6" width="19.109375" style="1" hidden="1" customWidth="1" outlineLevel="1"/>
    <col min="7" max="7" width="24" style="1" customWidth="1" collapsed="1"/>
    <col min="8" max="8" width="3.6640625" style="1" customWidth="1"/>
    <col min="9" max="16384" width="11.44140625" style="1"/>
  </cols>
  <sheetData>
    <row r="1" spans="1:8" ht="49.95" customHeight="1" thickBot="1" x14ac:dyDescent="0.35">
      <c r="A1" s="389"/>
      <c r="B1" s="104"/>
      <c r="C1" s="393" t="s">
        <v>783</v>
      </c>
      <c r="D1" s="104"/>
      <c r="E1" s="104"/>
      <c r="F1" s="104"/>
      <c r="G1" s="390"/>
    </row>
    <row r="2" spans="1:8" ht="7.95" customHeight="1" x14ac:dyDescent="0.3">
      <c r="C2" s="166"/>
    </row>
    <row r="3" spans="1:8" ht="49.95" customHeight="1" x14ac:dyDescent="0.3">
      <c r="A3" s="482" t="s">
        <v>829</v>
      </c>
      <c r="B3" s="37" t="s">
        <v>720</v>
      </c>
      <c r="C3" s="37" t="s">
        <v>958</v>
      </c>
      <c r="D3" s="37" t="s">
        <v>0</v>
      </c>
      <c r="E3" s="37" t="s">
        <v>960</v>
      </c>
      <c r="F3" s="37" t="s">
        <v>38</v>
      </c>
      <c r="G3" s="483" t="s">
        <v>1</v>
      </c>
    </row>
    <row r="4" spans="1:8" ht="12" customHeight="1" thickBot="1" x14ac:dyDescent="0.35">
      <c r="B4" s="1"/>
      <c r="C4" s="1"/>
      <c r="D4" s="1"/>
      <c r="E4" s="1"/>
    </row>
    <row r="5" spans="1:8" ht="49.95" customHeight="1" thickBot="1" x14ac:dyDescent="0.35">
      <c r="A5" s="493" t="s">
        <v>448</v>
      </c>
      <c r="B5" s="494">
        <v>675</v>
      </c>
      <c r="C5" s="495" t="s">
        <v>968</v>
      </c>
      <c r="D5" s="254"/>
      <c r="E5" s="255"/>
      <c r="F5" s="256"/>
      <c r="G5" s="256"/>
      <c r="H5" s="257"/>
    </row>
    <row r="6" spans="1:8" ht="49.95" customHeight="1" x14ac:dyDescent="0.3">
      <c r="A6" s="496"/>
      <c r="B6" s="521">
        <v>675</v>
      </c>
      <c r="C6" s="520" t="s">
        <v>967</v>
      </c>
      <c r="D6" s="499"/>
      <c r="E6" s="500"/>
      <c r="F6" s="501"/>
      <c r="G6" s="502"/>
      <c r="H6" s="484"/>
    </row>
    <row r="7" spans="1:8" ht="49.95" customHeight="1" outlineLevel="1" x14ac:dyDescent="0.3">
      <c r="A7" s="513" t="s">
        <v>449</v>
      </c>
      <c r="B7" s="514">
        <v>676</v>
      </c>
      <c r="C7" s="515" t="s">
        <v>454</v>
      </c>
      <c r="D7" s="516"/>
      <c r="E7" s="517"/>
      <c r="F7" s="518"/>
      <c r="G7" s="519"/>
      <c r="H7" s="484"/>
    </row>
    <row r="8" spans="1:8" ht="49.95" customHeight="1" outlineLevel="1" x14ac:dyDescent="0.3">
      <c r="A8" s="252" t="s">
        <v>449</v>
      </c>
      <c r="B8" s="237">
        <v>677</v>
      </c>
      <c r="C8" s="238" t="s">
        <v>455</v>
      </c>
      <c r="D8" s="239"/>
      <c r="E8" s="240"/>
      <c r="F8" s="241"/>
      <c r="G8" s="242"/>
      <c r="H8" s="484"/>
    </row>
    <row r="9" spans="1:8" ht="49.95" customHeight="1" outlineLevel="1" x14ac:dyDescent="0.3">
      <c r="A9" s="252" t="s">
        <v>449</v>
      </c>
      <c r="B9" s="237">
        <v>678</v>
      </c>
      <c r="C9" s="238" t="s">
        <v>467</v>
      </c>
      <c r="D9" s="239"/>
      <c r="E9" s="240"/>
      <c r="F9" s="241"/>
      <c r="G9" s="242"/>
      <c r="H9" s="484"/>
    </row>
    <row r="10" spans="1:8" ht="49.95" customHeight="1" outlineLevel="1" x14ac:dyDescent="0.3">
      <c r="A10" s="78" t="s">
        <v>449</v>
      </c>
      <c r="B10" s="5">
        <v>679</v>
      </c>
      <c r="C10" s="62" t="s">
        <v>450</v>
      </c>
      <c r="D10" s="13"/>
      <c r="E10" s="62"/>
      <c r="F10" s="63"/>
      <c r="G10" s="64"/>
      <c r="H10" s="484"/>
    </row>
    <row r="11" spans="1:8" ht="49.95" customHeight="1" outlineLevel="1" x14ac:dyDescent="0.3">
      <c r="A11" s="78" t="s">
        <v>449</v>
      </c>
      <c r="B11" s="5">
        <v>680</v>
      </c>
      <c r="C11" s="62" t="s">
        <v>451</v>
      </c>
      <c r="D11" s="13"/>
      <c r="E11" s="62"/>
      <c r="F11" s="63"/>
      <c r="G11" s="64"/>
      <c r="H11" s="484"/>
    </row>
    <row r="12" spans="1:8" ht="49.95" customHeight="1" outlineLevel="1" x14ac:dyDescent="0.3">
      <c r="A12" s="78" t="s">
        <v>449</v>
      </c>
      <c r="B12" s="5">
        <v>681</v>
      </c>
      <c r="C12" s="62" t="s">
        <v>452</v>
      </c>
      <c r="D12" s="13"/>
      <c r="E12" s="62"/>
      <c r="F12" s="63"/>
      <c r="G12" s="64"/>
      <c r="H12" s="484"/>
    </row>
    <row r="13" spans="1:8" ht="49.95" customHeight="1" outlineLevel="1" x14ac:dyDescent="0.3">
      <c r="A13" s="78" t="s">
        <v>449</v>
      </c>
      <c r="B13" s="5">
        <v>682</v>
      </c>
      <c r="C13" s="62" t="s">
        <v>453</v>
      </c>
      <c r="D13" s="13"/>
      <c r="E13" s="62"/>
      <c r="F13" s="63"/>
      <c r="G13" s="64"/>
      <c r="H13" s="484"/>
    </row>
    <row r="14" spans="1:8" ht="49.95" customHeight="1" outlineLevel="1" x14ac:dyDescent="0.3">
      <c r="A14" s="78" t="s">
        <v>449</v>
      </c>
      <c r="B14" s="5">
        <v>683</v>
      </c>
      <c r="C14" s="62" t="s">
        <v>456</v>
      </c>
      <c r="D14" s="13"/>
      <c r="E14" s="62"/>
      <c r="F14" s="63"/>
      <c r="G14" s="64"/>
      <c r="H14" s="484"/>
    </row>
    <row r="15" spans="1:8" ht="49.95" customHeight="1" outlineLevel="1" x14ac:dyDescent="0.3">
      <c r="A15" s="78" t="s">
        <v>449</v>
      </c>
      <c r="B15" s="5">
        <v>684</v>
      </c>
      <c r="C15" s="62" t="s">
        <v>457</v>
      </c>
      <c r="D15" s="13"/>
      <c r="E15" s="62"/>
      <c r="F15" s="63"/>
      <c r="G15" s="64"/>
      <c r="H15" s="484"/>
    </row>
    <row r="16" spans="1:8" ht="49.95" customHeight="1" outlineLevel="1" x14ac:dyDescent="0.3">
      <c r="A16" s="78" t="s">
        <v>449</v>
      </c>
      <c r="B16" s="5">
        <v>685</v>
      </c>
      <c r="C16" s="62" t="s">
        <v>458</v>
      </c>
      <c r="D16" s="13"/>
      <c r="E16" s="62"/>
      <c r="F16" s="63"/>
      <c r="G16" s="64"/>
      <c r="H16" s="484"/>
    </row>
    <row r="17" spans="1:8" ht="49.95" customHeight="1" outlineLevel="1" x14ac:dyDescent="0.3">
      <c r="A17" s="78" t="s">
        <v>449</v>
      </c>
      <c r="B17" s="5">
        <v>686</v>
      </c>
      <c r="C17" s="62" t="s">
        <v>459</v>
      </c>
      <c r="D17" s="13"/>
      <c r="E17" s="62"/>
      <c r="F17" s="63"/>
      <c r="G17" s="64"/>
      <c r="H17" s="484"/>
    </row>
    <row r="18" spans="1:8" ht="49.95" customHeight="1" outlineLevel="1" x14ac:dyDescent="0.3">
      <c r="A18" s="78" t="s">
        <v>449</v>
      </c>
      <c r="B18" s="5">
        <v>687</v>
      </c>
      <c r="C18" s="62" t="s">
        <v>460</v>
      </c>
      <c r="D18" s="13"/>
      <c r="E18" s="62"/>
      <c r="F18" s="63"/>
      <c r="G18" s="64"/>
      <c r="H18" s="484"/>
    </row>
    <row r="19" spans="1:8" ht="49.95" customHeight="1" outlineLevel="1" x14ac:dyDescent="0.3">
      <c r="A19" s="78" t="s">
        <v>449</v>
      </c>
      <c r="B19" s="5">
        <v>688</v>
      </c>
      <c r="C19" s="62" t="s">
        <v>461</v>
      </c>
      <c r="D19" s="13"/>
      <c r="E19" s="62"/>
      <c r="F19" s="63"/>
      <c r="G19" s="64"/>
      <c r="H19" s="484"/>
    </row>
    <row r="20" spans="1:8" ht="49.95" customHeight="1" outlineLevel="1" x14ac:dyDescent="0.3">
      <c r="A20" s="78" t="s">
        <v>449</v>
      </c>
      <c r="B20" s="5">
        <v>689</v>
      </c>
      <c r="C20" s="62" t="s">
        <v>462</v>
      </c>
      <c r="D20" s="13"/>
      <c r="E20" s="62"/>
      <c r="F20" s="63"/>
      <c r="G20" s="64"/>
      <c r="H20" s="484"/>
    </row>
    <row r="21" spans="1:8" ht="49.95" customHeight="1" outlineLevel="1" x14ac:dyDescent="0.3">
      <c r="A21" s="78" t="s">
        <v>449</v>
      </c>
      <c r="B21" s="5">
        <v>690</v>
      </c>
      <c r="C21" s="62" t="s">
        <v>463</v>
      </c>
      <c r="D21" s="13"/>
      <c r="E21" s="62"/>
      <c r="F21" s="63"/>
      <c r="G21" s="64"/>
      <c r="H21" s="484"/>
    </row>
    <row r="22" spans="1:8" ht="49.95" customHeight="1" outlineLevel="1" x14ac:dyDescent="0.3">
      <c r="A22" s="78" t="s">
        <v>449</v>
      </c>
      <c r="B22" s="5">
        <v>691</v>
      </c>
      <c r="C22" s="62" t="s">
        <v>464</v>
      </c>
      <c r="D22" s="13"/>
      <c r="E22" s="62"/>
      <c r="F22" s="63"/>
      <c r="G22" s="64"/>
      <c r="H22" s="484"/>
    </row>
    <row r="23" spans="1:8" ht="49.95" customHeight="1" outlineLevel="1" x14ac:dyDescent="0.3">
      <c r="A23" s="78" t="s">
        <v>449</v>
      </c>
      <c r="B23" s="5">
        <v>692</v>
      </c>
      <c r="C23" s="62" t="s">
        <v>465</v>
      </c>
      <c r="D23" s="13"/>
      <c r="E23" s="62"/>
      <c r="F23" s="63"/>
      <c r="G23" s="64"/>
      <c r="H23" s="484"/>
    </row>
    <row r="24" spans="1:8" ht="49.95" customHeight="1" outlineLevel="1" x14ac:dyDescent="0.3">
      <c r="A24" s="78" t="s">
        <v>449</v>
      </c>
      <c r="B24" s="5">
        <v>693</v>
      </c>
      <c r="C24" s="62" t="s">
        <v>935</v>
      </c>
      <c r="D24" s="13"/>
      <c r="E24" s="62"/>
      <c r="F24" s="63"/>
      <c r="G24" s="64"/>
      <c r="H24" s="484"/>
    </row>
    <row r="25" spans="1:8" ht="49.95" customHeight="1" outlineLevel="1" x14ac:dyDescent="0.3">
      <c r="A25" s="78" t="s">
        <v>449</v>
      </c>
      <c r="B25" s="5">
        <v>694</v>
      </c>
      <c r="C25" s="62" t="s">
        <v>466</v>
      </c>
      <c r="D25" s="13"/>
      <c r="E25" s="62"/>
      <c r="F25" s="63"/>
      <c r="G25" s="64"/>
      <c r="H25" s="484"/>
    </row>
    <row r="26" spans="1:8" ht="49.95" customHeight="1" outlineLevel="1" x14ac:dyDescent="0.3">
      <c r="A26" s="252" t="s">
        <v>449</v>
      </c>
      <c r="B26" s="237">
        <v>695</v>
      </c>
      <c r="C26" s="238" t="s">
        <v>468</v>
      </c>
      <c r="D26" s="239"/>
      <c r="E26" s="240"/>
      <c r="F26" s="241"/>
      <c r="G26" s="242"/>
      <c r="H26" s="484"/>
    </row>
    <row r="27" spans="1:8" ht="49.95" customHeight="1" outlineLevel="1" x14ac:dyDescent="0.3">
      <c r="A27" s="78" t="s">
        <v>449</v>
      </c>
      <c r="B27" s="5">
        <v>696</v>
      </c>
      <c r="C27" s="62" t="s">
        <v>469</v>
      </c>
      <c r="D27" s="13"/>
      <c r="E27" s="62"/>
      <c r="F27" s="63"/>
      <c r="G27" s="64"/>
      <c r="H27" s="484"/>
    </row>
    <row r="28" spans="1:8" ht="49.95" customHeight="1" outlineLevel="1" x14ac:dyDescent="0.3">
      <c r="A28" s="78" t="s">
        <v>449</v>
      </c>
      <c r="B28" s="5">
        <v>697</v>
      </c>
      <c r="C28" s="62" t="s">
        <v>470</v>
      </c>
      <c r="D28" s="13"/>
      <c r="E28" s="62"/>
      <c r="F28" s="63"/>
      <c r="G28" s="64"/>
      <c r="H28" s="484"/>
    </row>
    <row r="29" spans="1:8" ht="49.95" customHeight="1" outlineLevel="1" x14ac:dyDescent="0.3">
      <c r="A29" s="78" t="s">
        <v>449</v>
      </c>
      <c r="B29" s="5">
        <v>698</v>
      </c>
      <c r="C29" s="62" t="s">
        <v>471</v>
      </c>
      <c r="D29" s="13"/>
      <c r="E29" s="62"/>
      <c r="F29" s="63"/>
      <c r="G29" s="64"/>
      <c r="H29" s="484"/>
    </row>
    <row r="30" spans="1:8" ht="49.95" customHeight="1" outlineLevel="1" x14ac:dyDescent="0.3">
      <c r="A30" s="78" t="s">
        <v>449</v>
      </c>
      <c r="B30" s="5">
        <v>699</v>
      </c>
      <c r="C30" s="62" t="s">
        <v>472</v>
      </c>
      <c r="D30" s="13"/>
      <c r="E30" s="62"/>
      <c r="F30" s="63"/>
      <c r="G30" s="64"/>
      <c r="H30" s="484"/>
    </row>
    <row r="31" spans="1:8" ht="49.95" customHeight="1" outlineLevel="1" x14ac:dyDescent="0.3">
      <c r="A31" s="78" t="s">
        <v>449</v>
      </c>
      <c r="B31" s="5">
        <v>700</v>
      </c>
      <c r="C31" s="62" t="s">
        <v>473</v>
      </c>
      <c r="D31" s="13"/>
      <c r="E31" s="62"/>
      <c r="F31" s="63"/>
      <c r="G31" s="64"/>
      <c r="H31" s="484"/>
    </row>
    <row r="32" spans="1:8" ht="49.95" customHeight="1" outlineLevel="1" x14ac:dyDescent="0.3">
      <c r="A32" s="78" t="s">
        <v>449</v>
      </c>
      <c r="B32" s="5">
        <v>701</v>
      </c>
      <c r="C32" s="62" t="s">
        <v>474</v>
      </c>
      <c r="D32" s="13"/>
      <c r="E32" s="62"/>
      <c r="F32" s="63"/>
      <c r="G32" s="64"/>
      <c r="H32" s="484"/>
    </row>
    <row r="33" spans="1:8" s="3" customFormat="1" ht="49.95" customHeight="1" outlineLevel="1" x14ac:dyDescent="0.3">
      <c r="A33" s="78" t="s">
        <v>449</v>
      </c>
      <c r="B33" s="5">
        <v>1058</v>
      </c>
      <c r="C33" s="62" t="s">
        <v>541</v>
      </c>
      <c r="D33" s="13"/>
      <c r="E33" s="88"/>
      <c r="F33" s="87"/>
      <c r="G33" s="89"/>
      <c r="H33" s="485"/>
    </row>
    <row r="34" spans="1:8" s="3" customFormat="1" ht="49.95" customHeight="1" outlineLevel="1" x14ac:dyDescent="0.3">
      <c r="A34" s="78" t="s">
        <v>449</v>
      </c>
      <c r="B34" s="5">
        <v>1059</v>
      </c>
      <c r="C34" s="62" t="s">
        <v>542</v>
      </c>
      <c r="D34" s="13"/>
      <c r="E34" s="88"/>
      <c r="F34" s="87"/>
      <c r="G34" s="89"/>
      <c r="H34" s="485"/>
    </row>
    <row r="35" spans="1:8" ht="49.95" customHeight="1" outlineLevel="1" x14ac:dyDescent="0.3">
      <c r="A35" s="78" t="s">
        <v>449</v>
      </c>
      <c r="B35" s="5">
        <v>702</v>
      </c>
      <c r="C35" s="62" t="s">
        <v>475</v>
      </c>
      <c r="D35" s="13"/>
      <c r="E35" s="62"/>
      <c r="F35" s="63"/>
      <c r="G35" s="64"/>
      <c r="H35" s="484"/>
    </row>
    <row r="36" spans="1:8" ht="49.95" customHeight="1" outlineLevel="1" x14ac:dyDescent="0.3">
      <c r="A36" s="78" t="s">
        <v>449</v>
      </c>
      <c r="B36" s="5">
        <v>703</v>
      </c>
      <c r="C36" s="62" t="s">
        <v>476</v>
      </c>
      <c r="D36" s="13"/>
      <c r="E36" s="62"/>
      <c r="F36" s="63"/>
      <c r="G36" s="64"/>
      <c r="H36" s="484"/>
    </row>
    <row r="37" spans="1:8" ht="49.95" customHeight="1" outlineLevel="1" x14ac:dyDescent="0.3">
      <c r="A37" s="78" t="s">
        <v>449</v>
      </c>
      <c r="B37" s="5">
        <v>704</v>
      </c>
      <c r="C37" s="62" t="s">
        <v>477</v>
      </c>
      <c r="D37" s="13"/>
      <c r="E37" s="62"/>
      <c r="F37" s="63"/>
      <c r="G37" s="64"/>
      <c r="H37" s="484"/>
    </row>
    <row r="38" spans="1:8" ht="49.95" customHeight="1" outlineLevel="1" x14ac:dyDescent="0.3">
      <c r="A38" s="78" t="s">
        <v>449</v>
      </c>
      <c r="B38" s="5">
        <v>705</v>
      </c>
      <c r="C38" s="62" t="s">
        <v>478</v>
      </c>
      <c r="D38" s="13"/>
      <c r="E38" s="62"/>
      <c r="F38" s="63"/>
      <c r="G38" s="64"/>
      <c r="H38" s="484"/>
    </row>
    <row r="39" spans="1:8" ht="49.95" customHeight="1" outlineLevel="1" x14ac:dyDescent="0.3">
      <c r="A39" s="78" t="s">
        <v>449</v>
      </c>
      <c r="B39" s="5">
        <v>706</v>
      </c>
      <c r="C39" s="62" t="s">
        <v>479</v>
      </c>
      <c r="D39" s="13"/>
      <c r="E39" s="62"/>
      <c r="F39" s="63"/>
      <c r="G39" s="64"/>
      <c r="H39" s="484"/>
    </row>
    <row r="40" spans="1:8" ht="49.95" customHeight="1" outlineLevel="1" x14ac:dyDescent="0.3">
      <c r="A40" s="78" t="s">
        <v>449</v>
      </c>
      <c r="B40" s="5">
        <v>831</v>
      </c>
      <c r="C40" s="62" t="s">
        <v>480</v>
      </c>
      <c r="D40" s="13"/>
      <c r="E40" s="62"/>
      <c r="F40" s="63"/>
      <c r="G40" s="64"/>
      <c r="H40" s="484"/>
    </row>
    <row r="41" spans="1:8" ht="49.95" customHeight="1" outlineLevel="1" x14ac:dyDescent="0.3">
      <c r="A41" s="78" t="s">
        <v>449</v>
      </c>
      <c r="B41" s="5">
        <v>707</v>
      </c>
      <c r="C41" s="62" t="s">
        <v>481</v>
      </c>
      <c r="D41" s="13"/>
      <c r="E41" s="62"/>
      <c r="F41" s="63"/>
      <c r="G41" s="64"/>
      <c r="H41" s="484"/>
    </row>
    <row r="42" spans="1:8" ht="49.95" customHeight="1" outlineLevel="1" x14ac:dyDescent="0.3">
      <c r="A42" s="252" t="s">
        <v>449</v>
      </c>
      <c r="B42" s="237">
        <v>708</v>
      </c>
      <c r="C42" s="238" t="s">
        <v>482</v>
      </c>
      <c r="D42" s="239"/>
      <c r="E42" s="240"/>
      <c r="F42" s="241"/>
      <c r="G42" s="242"/>
      <c r="H42" s="484"/>
    </row>
    <row r="43" spans="1:8" ht="49.95" customHeight="1" outlineLevel="1" x14ac:dyDescent="0.3">
      <c r="A43" s="78" t="s">
        <v>449</v>
      </c>
      <c r="B43" s="5">
        <v>709</v>
      </c>
      <c r="C43" s="62" t="s">
        <v>483</v>
      </c>
      <c r="D43" s="13"/>
      <c r="E43" s="62"/>
      <c r="F43" s="63"/>
      <c r="G43" s="64"/>
      <c r="H43" s="484"/>
    </row>
    <row r="44" spans="1:8" ht="49.95" customHeight="1" outlineLevel="1" x14ac:dyDescent="0.3">
      <c r="A44" s="78" t="s">
        <v>449</v>
      </c>
      <c r="B44" s="5">
        <v>832</v>
      </c>
      <c r="C44" s="62" t="s">
        <v>484</v>
      </c>
      <c r="D44" s="13"/>
      <c r="E44" s="62"/>
      <c r="F44" s="63"/>
      <c r="G44" s="64"/>
      <c r="H44" s="484"/>
    </row>
    <row r="45" spans="1:8" ht="49.95" customHeight="1" outlineLevel="1" x14ac:dyDescent="0.3">
      <c r="A45" s="78" t="s">
        <v>449</v>
      </c>
      <c r="B45" s="5">
        <v>833</v>
      </c>
      <c r="C45" s="62" t="s">
        <v>485</v>
      </c>
      <c r="D45" s="13"/>
      <c r="E45" s="62"/>
      <c r="F45" s="63"/>
      <c r="G45" s="64"/>
      <c r="H45" s="484"/>
    </row>
    <row r="46" spans="1:8" ht="49.95" customHeight="1" outlineLevel="1" x14ac:dyDescent="0.3">
      <c r="A46" s="78" t="s">
        <v>449</v>
      </c>
      <c r="B46" s="5">
        <v>710</v>
      </c>
      <c r="C46" s="62" t="s">
        <v>493</v>
      </c>
      <c r="D46" s="13"/>
      <c r="E46" s="62"/>
      <c r="F46" s="63"/>
      <c r="G46" s="64"/>
      <c r="H46" s="484"/>
    </row>
    <row r="47" spans="1:8" ht="49.95" customHeight="1" outlineLevel="1" x14ac:dyDescent="0.3">
      <c r="A47" s="78" t="s">
        <v>449</v>
      </c>
      <c r="B47" s="5">
        <v>712</v>
      </c>
      <c r="C47" s="62" t="s">
        <v>486</v>
      </c>
      <c r="D47" s="13"/>
      <c r="E47" s="62"/>
      <c r="F47" s="63"/>
      <c r="G47" s="64"/>
      <c r="H47" s="484"/>
    </row>
    <row r="48" spans="1:8" ht="49.95" customHeight="1" outlineLevel="1" x14ac:dyDescent="0.3">
      <c r="A48" s="78" t="s">
        <v>449</v>
      </c>
      <c r="B48" s="5">
        <v>713</v>
      </c>
      <c r="C48" s="62" t="s">
        <v>487</v>
      </c>
      <c r="D48" s="13"/>
      <c r="E48" s="62"/>
      <c r="F48" s="63"/>
      <c r="G48" s="64"/>
      <c r="H48" s="484"/>
    </row>
    <row r="49" spans="1:8" ht="49.95" customHeight="1" outlineLevel="1" x14ac:dyDescent="0.3">
      <c r="A49" s="78" t="s">
        <v>449</v>
      </c>
      <c r="B49" s="5">
        <v>714</v>
      </c>
      <c r="C49" s="62" t="s">
        <v>488</v>
      </c>
      <c r="D49" s="13"/>
      <c r="E49" s="62"/>
      <c r="F49" s="63"/>
      <c r="G49" s="64"/>
      <c r="H49" s="484"/>
    </row>
    <row r="50" spans="1:8" ht="49.95" customHeight="1" outlineLevel="1" x14ac:dyDescent="0.3">
      <c r="A50" s="78" t="s">
        <v>449</v>
      </c>
      <c r="B50" s="5">
        <v>715</v>
      </c>
      <c r="C50" s="62" t="s">
        <v>489</v>
      </c>
      <c r="D50" s="13"/>
      <c r="E50" s="62"/>
      <c r="F50" s="63"/>
      <c r="G50" s="64"/>
      <c r="H50" s="484"/>
    </row>
    <row r="51" spans="1:8" ht="49.95" customHeight="1" outlineLevel="1" x14ac:dyDescent="0.3">
      <c r="A51" s="78" t="s">
        <v>449</v>
      </c>
      <c r="B51" s="5">
        <v>716</v>
      </c>
      <c r="C51" s="62" t="s">
        <v>490</v>
      </c>
      <c r="D51" s="13"/>
      <c r="E51" s="62"/>
      <c r="F51" s="63"/>
      <c r="G51" s="64"/>
      <c r="H51" s="484"/>
    </row>
    <row r="52" spans="1:8" ht="49.95" customHeight="1" outlineLevel="1" x14ac:dyDescent="0.3">
      <c r="A52" s="78" t="s">
        <v>449</v>
      </c>
      <c r="B52" s="5">
        <v>717</v>
      </c>
      <c r="C52" s="62" t="s">
        <v>491</v>
      </c>
      <c r="D52" s="13"/>
      <c r="E52" s="62"/>
      <c r="F52" s="63"/>
      <c r="G52" s="64"/>
      <c r="H52" s="484"/>
    </row>
    <row r="53" spans="1:8" ht="49.95" customHeight="1" outlineLevel="1" x14ac:dyDescent="0.3">
      <c r="A53" s="78" t="s">
        <v>449</v>
      </c>
      <c r="B53" s="5">
        <v>718</v>
      </c>
      <c r="C53" s="62" t="s">
        <v>492</v>
      </c>
      <c r="D53" s="13"/>
      <c r="E53" s="62"/>
      <c r="F53" s="63"/>
      <c r="G53" s="64"/>
      <c r="H53" s="484"/>
    </row>
    <row r="54" spans="1:8" ht="49.95" customHeight="1" outlineLevel="1" x14ac:dyDescent="0.3">
      <c r="A54" s="252" t="s">
        <v>449</v>
      </c>
      <c r="B54" s="237">
        <v>719</v>
      </c>
      <c r="C54" s="238" t="s">
        <v>497</v>
      </c>
      <c r="D54" s="239"/>
      <c r="E54" s="240"/>
      <c r="F54" s="241"/>
      <c r="G54" s="242"/>
      <c r="H54" s="484"/>
    </row>
    <row r="55" spans="1:8" ht="49.95" customHeight="1" outlineLevel="1" x14ac:dyDescent="0.3">
      <c r="A55" s="78" t="s">
        <v>449</v>
      </c>
      <c r="B55" s="5">
        <v>720</v>
      </c>
      <c r="C55" s="62" t="s">
        <v>494</v>
      </c>
      <c r="D55" s="13"/>
      <c r="E55" s="62"/>
      <c r="F55" s="63"/>
      <c r="G55" s="64"/>
      <c r="H55" s="484"/>
    </row>
    <row r="56" spans="1:8" ht="49.95" customHeight="1" outlineLevel="1" x14ac:dyDescent="0.3">
      <c r="A56" s="78" t="s">
        <v>449</v>
      </c>
      <c r="B56" s="5">
        <v>721</v>
      </c>
      <c r="C56" s="62" t="s">
        <v>495</v>
      </c>
      <c r="D56" s="13"/>
      <c r="E56" s="62"/>
      <c r="F56" s="63"/>
      <c r="G56" s="64"/>
      <c r="H56" s="484"/>
    </row>
    <row r="57" spans="1:8" ht="49.95" customHeight="1" outlineLevel="1" x14ac:dyDescent="0.3">
      <c r="A57" s="78" t="s">
        <v>449</v>
      </c>
      <c r="B57" s="5">
        <v>722</v>
      </c>
      <c r="C57" s="62" t="s">
        <v>936</v>
      </c>
      <c r="D57" s="13"/>
      <c r="E57" s="62"/>
      <c r="F57" s="63"/>
      <c r="G57" s="64"/>
      <c r="H57" s="484"/>
    </row>
    <row r="58" spans="1:8" ht="49.95" customHeight="1" outlineLevel="1" x14ac:dyDescent="0.3">
      <c r="A58" s="78" t="s">
        <v>449</v>
      </c>
      <c r="B58" s="5">
        <v>723</v>
      </c>
      <c r="C58" s="62" t="s">
        <v>496</v>
      </c>
      <c r="D58" s="13"/>
      <c r="E58" s="62"/>
      <c r="F58" s="63"/>
      <c r="G58" s="64"/>
      <c r="H58" s="484"/>
    </row>
    <row r="59" spans="1:8" ht="49.95" customHeight="1" outlineLevel="1" x14ac:dyDescent="0.3">
      <c r="A59" s="252" t="s">
        <v>449</v>
      </c>
      <c r="B59" s="237">
        <v>1060</v>
      </c>
      <c r="C59" s="238" t="s">
        <v>557</v>
      </c>
      <c r="D59" s="239"/>
      <c r="E59" s="253"/>
      <c r="F59" s="241"/>
      <c r="G59" s="242"/>
      <c r="H59" s="484"/>
    </row>
    <row r="60" spans="1:8" ht="49.95" customHeight="1" outlineLevel="1" x14ac:dyDescent="0.3">
      <c r="A60" s="78" t="s">
        <v>449</v>
      </c>
      <c r="B60" s="5">
        <v>1061</v>
      </c>
      <c r="C60" s="62" t="s">
        <v>558</v>
      </c>
      <c r="D60" s="13"/>
      <c r="E60" s="88"/>
      <c r="F60" s="63"/>
      <c r="G60" s="64"/>
      <c r="H60" s="484"/>
    </row>
    <row r="61" spans="1:8" ht="49.95" customHeight="1" outlineLevel="1" x14ac:dyDescent="0.3">
      <c r="A61" s="78" t="s">
        <v>449</v>
      </c>
      <c r="B61" s="5">
        <v>1062</v>
      </c>
      <c r="C61" s="62" t="s">
        <v>559</v>
      </c>
      <c r="D61" s="13"/>
      <c r="E61" s="88"/>
      <c r="F61" s="63"/>
      <c r="G61" s="64"/>
      <c r="H61" s="484"/>
    </row>
    <row r="62" spans="1:8" ht="49.95" customHeight="1" outlineLevel="1" x14ac:dyDescent="0.3">
      <c r="A62" s="78" t="s">
        <v>449</v>
      </c>
      <c r="B62" s="5">
        <v>1063</v>
      </c>
      <c r="C62" s="62" t="s">
        <v>562</v>
      </c>
      <c r="D62" s="13"/>
      <c r="E62" s="88"/>
      <c r="F62" s="63"/>
      <c r="G62" s="64"/>
      <c r="H62" s="484"/>
    </row>
    <row r="63" spans="1:8" ht="49.95" customHeight="1" outlineLevel="1" x14ac:dyDescent="0.3">
      <c r="A63" s="252" t="s">
        <v>449</v>
      </c>
      <c r="B63" s="237">
        <v>1064</v>
      </c>
      <c r="C63" s="238" t="s">
        <v>560</v>
      </c>
      <c r="D63" s="239"/>
      <c r="E63" s="253"/>
      <c r="F63" s="241"/>
      <c r="G63" s="242"/>
      <c r="H63" s="484"/>
    </row>
    <row r="64" spans="1:8" ht="49.95" customHeight="1" outlineLevel="1" x14ac:dyDescent="0.3">
      <c r="A64" s="78" t="s">
        <v>449</v>
      </c>
      <c r="B64" s="5">
        <v>1065</v>
      </c>
      <c r="C64" s="62" t="s">
        <v>561</v>
      </c>
      <c r="D64" s="13"/>
      <c r="E64" s="88"/>
      <c r="F64" s="63"/>
      <c r="G64" s="64"/>
      <c r="H64" s="484"/>
    </row>
    <row r="65" spans="1:8" ht="49.95" customHeight="1" outlineLevel="1" x14ac:dyDescent="0.3">
      <c r="A65" s="252" t="s">
        <v>449</v>
      </c>
      <c r="B65" s="237">
        <v>815</v>
      </c>
      <c r="C65" s="251" t="s">
        <v>498</v>
      </c>
      <c r="D65" s="239"/>
      <c r="E65" s="240"/>
      <c r="F65" s="241"/>
      <c r="G65" s="242"/>
      <c r="H65" s="484"/>
    </row>
    <row r="66" spans="1:8" ht="49.95" customHeight="1" outlineLevel="1" x14ac:dyDescent="0.3">
      <c r="A66" s="78" t="s">
        <v>449</v>
      </c>
      <c r="B66" s="5">
        <v>724</v>
      </c>
      <c r="C66" s="62" t="s">
        <v>499</v>
      </c>
      <c r="D66" s="235" t="s">
        <v>502</v>
      </c>
      <c r="E66" s="116" t="s">
        <v>768</v>
      </c>
      <c r="F66" s="63"/>
      <c r="G66" s="64"/>
      <c r="H66" s="484"/>
    </row>
    <row r="67" spans="1:8" ht="49.95" customHeight="1" outlineLevel="1" x14ac:dyDescent="0.3">
      <c r="A67" s="78" t="s">
        <v>449</v>
      </c>
      <c r="B67" s="5">
        <v>725</v>
      </c>
      <c r="C67" s="62" t="s">
        <v>500</v>
      </c>
      <c r="D67" s="13"/>
      <c r="E67" s="117" t="s">
        <v>768</v>
      </c>
      <c r="F67" s="63" t="s">
        <v>503</v>
      </c>
      <c r="G67" s="64"/>
      <c r="H67" s="484"/>
    </row>
    <row r="68" spans="1:8" ht="49.95" customHeight="1" outlineLevel="1" thickBot="1" x14ac:dyDescent="0.35">
      <c r="A68" s="79" t="s">
        <v>449</v>
      </c>
      <c r="B68" s="503">
        <v>726</v>
      </c>
      <c r="C68" s="68" t="s">
        <v>501</v>
      </c>
      <c r="D68" s="504"/>
      <c r="E68" s="505" t="s">
        <v>768</v>
      </c>
      <c r="F68" s="69" t="s">
        <v>503</v>
      </c>
      <c r="G68" s="70"/>
      <c r="H68" s="484"/>
    </row>
    <row r="69" spans="1:8" ht="22.2" customHeight="1" outlineLevel="1" thickBot="1" x14ac:dyDescent="0.35">
      <c r="A69" s="486"/>
      <c r="B69" s="487"/>
      <c r="C69" s="488"/>
      <c r="D69" s="489"/>
      <c r="E69" s="490"/>
      <c r="F69" s="491"/>
      <c r="G69" s="491"/>
      <c r="H69" s="492"/>
    </row>
    <row r="70" spans="1:8" ht="49.95" customHeight="1" thickBot="1" x14ac:dyDescent="0.35">
      <c r="A70" s="259"/>
      <c r="E70" s="260"/>
    </row>
    <row r="71" spans="1:8" ht="49.95" customHeight="1" thickBot="1" x14ac:dyDescent="0.35">
      <c r="A71" s="507" t="s">
        <v>504</v>
      </c>
      <c r="B71" s="508"/>
      <c r="C71" s="509"/>
      <c r="D71" s="254"/>
      <c r="E71" s="255"/>
      <c r="F71" s="256"/>
      <c r="G71" s="256"/>
      <c r="H71" s="257"/>
    </row>
    <row r="72" spans="1:8" ht="49.95" customHeight="1" outlineLevel="1" x14ac:dyDescent="0.3">
      <c r="A72" s="510" t="s">
        <v>504</v>
      </c>
      <c r="B72" s="497">
        <v>972</v>
      </c>
      <c r="C72" s="498" t="s">
        <v>505</v>
      </c>
      <c r="D72" s="499"/>
      <c r="E72" s="500"/>
      <c r="F72" s="501"/>
      <c r="G72" s="502"/>
      <c r="H72" s="484"/>
    </row>
    <row r="73" spans="1:8" ht="49.95" customHeight="1" outlineLevel="1" x14ac:dyDescent="0.3">
      <c r="A73" s="236" t="s">
        <v>504</v>
      </c>
      <c r="B73" s="5">
        <v>973</v>
      </c>
      <c r="C73" s="62" t="s">
        <v>506</v>
      </c>
      <c r="D73" s="13"/>
      <c r="E73" s="62"/>
      <c r="F73" s="63"/>
      <c r="G73" s="64"/>
      <c r="H73" s="484"/>
    </row>
    <row r="74" spans="1:8" ht="49.95" customHeight="1" outlineLevel="1" x14ac:dyDescent="0.3">
      <c r="A74" s="236" t="s">
        <v>504</v>
      </c>
      <c r="B74" s="5">
        <v>974</v>
      </c>
      <c r="C74" s="62" t="s">
        <v>507</v>
      </c>
      <c r="D74" s="13" t="s">
        <v>509</v>
      </c>
      <c r="E74" s="117" t="s">
        <v>768</v>
      </c>
      <c r="F74" s="63"/>
      <c r="G74" s="64"/>
      <c r="H74" s="484"/>
    </row>
    <row r="75" spans="1:8" ht="81" customHeight="1" outlineLevel="1" x14ac:dyDescent="0.3">
      <c r="A75" s="236" t="s">
        <v>504</v>
      </c>
      <c r="B75" s="5">
        <v>975</v>
      </c>
      <c r="C75" s="62" t="s">
        <v>937</v>
      </c>
      <c r="D75" s="13" t="s">
        <v>510</v>
      </c>
      <c r="E75" s="117" t="s">
        <v>768</v>
      </c>
      <c r="F75" s="63" t="s">
        <v>511</v>
      </c>
      <c r="G75" s="64"/>
      <c r="H75" s="484"/>
    </row>
    <row r="76" spans="1:8" ht="49.95" customHeight="1" outlineLevel="1" x14ac:dyDescent="0.3">
      <c r="A76" s="236" t="s">
        <v>504</v>
      </c>
      <c r="B76" s="5">
        <v>976</v>
      </c>
      <c r="C76" s="62" t="s">
        <v>508</v>
      </c>
      <c r="D76" s="13" t="s">
        <v>509</v>
      </c>
      <c r="E76" s="117" t="s">
        <v>768</v>
      </c>
      <c r="F76" s="63"/>
      <c r="G76" s="64"/>
      <c r="H76" s="484"/>
    </row>
    <row r="77" spans="1:8" ht="66.45" customHeight="1" outlineLevel="1" x14ac:dyDescent="0.3">
      <c r="A77" s="236" t="s">
        <v>504</v>
      </c>
      <c r="B77" s="5">
        <v>977</v>
      </c>
      <c r="C77" s="62" t="s">
        <v>937</v>
      </c>
      <c r="D77" s="13" t="s">
        <v>510</v>
      </c>
      <c r="E77" s="117" t="s">
        <v>768</v>
      </c>
      <c r="F77" s="63" t="s">
        <v>512</v>
      </c>
      <c r="G77" s="64"/>
      <c r="H77" s="484"/>
    </row>
    <row r="78" spans="1:8" ht="49.95" customHeight="1" outlineLevel="1" x14ac:dyDescent="0.3">
      <c r="A78" s="243" t="s">
        <v>504</v>
      </c>
      <c r="B78" s="237">
        <v>980</v>
      </c>
      <c r="C78" s="244" t="s">
        <v>942</v>
      </c>
      <c r="D78" s="239"/>
      <c r="E78" s="240"/>
      <c r="F78" s="241"/>
      <c r="G78" s="242"/>
      <c r="H78" s="484"/>
    </row>
    <row r="79" spans="1:8" ht="49.95" customHeight="1" outlineLevel="1" x14ac:dyDescent="0.3">
      <c r="A79" s="236" t="s">
        <v>504</v>
      </c>
      <c r="B79" s="5">
        <v>981</v>
      </c>
      <c r="C79" s="62" t="s">
        <v>938</v>
      </c>
      <c r="D79" s="13" t="s">
        <v>509</v>
      </c>
      <c r="E79" s="117" t="s">
        <v>768</v>
      </c>
      <c r="F79" s="63"/>
      <c r="G79" s="64"/>
      <c r="H79" s="484"/>
    </row>
    <row r="80" spans="1:8" ht="70.5" customHeight="1" outlineLevel="1" x14ac:dyDescent="0.3">
      <c r="A80" s="236" t="s">
        <v>504</v>
      </c>
      <c r="B80" s="5">
        <v>982</v>
      </c>
      <c r="C80" s="62" t="s">
        <v>937</v>
      </c>
      <c r="D80" s="13" t="s">
        <v>510</v>
      </c>
      <c r="E80" s="117" t="s">
        <v>768</v>
      </c>
      <c r="F80" s="63" t="s">
        <v>513</v>
      </c>
      <c r="G80" s="64"/>
      <c r="H80" s="484"/>
    </row>
    <row r="81" spans="1:8" ht="49.95" customHeight="1" outlineLevel="1" x14ac:dyDescent="0.3">
      <c r="A81" s="236" t="s">
        <v>504</v>
      </c>
      <c r="B81" s="5">
        <v>983</v>
      </c>
      <c r="C81" s="62" t="s">
        <v>536</v>
      </c>
      <c r="D81" s="13" t="s">
        <v>509</v>
      </c>
      <c r="E81" s="117" t="s">
        <v>768</v>
      </c>
      <c r="F81" s="63"/>
      <c r="G81" s="64"/>
      <c r="H81" s="484"/>
    </row>
    <row r="82" spans="1:8" ht="80.7" customHeight="1" outlineLevel="1" x14ac:dyDescent="0.3">
      <c r="A82" s="236" t="s">
        <v>504</v>
      </c>
      <c r="B82" s="5">
        <v>984</v>
      </c>
      <c r="C82" s="62" t="s">
        <v>939</v>
      </c>
      <c r="D82" s="13" t="s">
        <v>510</v>
      </c>
      <c r="E82" s="117" t="s">
        <v>768</v>
      </c>
      <c r="F82" s="63" t="s">
        <v>514</v>
      </c>
      <c r="G82" s="64"/>
      <c r="H82" s="484"/>
    </row>
    <row r="83" spans="1:8" ht="49.95" customHeight="1" outlineLevel="1" x14ac:dyDescent="0.3">
      <c r="A83" s="243" t="s">
        <v>504</v>
      </c>
      <c r="B83" s="237">
        <v>987</v>
      </c>
      <c r="C83" s="244" t="s">
        <v>114</v>
      </c>
      <c r="D83" s="239"/>
      <c r="E83" s="240"/>
      <c r="F83" s="241"/>
      <c r="G83" s="242"/>
      <c r="H83" s="484"/>
    </row>
    <row r="84" spans="1:8" ht="49.95" customHeight="1" outlineLevel="1" x14ac:dyDescent="0.3">
      <c r="A84" s="236" t="s">
        <v>504</v>
      </c>
      <c r="B84" s="5">
        <v>988</v>
      </c>
      <c r="C84" s="62" t="s">
        <v>515</v>
      </c>
      <c r="D84" s="13" t="s">
        <v>509</v>
      </c>
      <c r="E84" s="117" t="s">
        <v>768</v>
      </c>
      <c r="F84" s="63"/>
      <c r="G84" s="64"/>
      <c r="H84" s="484"/>
    </row>
    <row r="85" spans="1:8" ht="88.2" customHeight="1" outlineLevel="1" x14ac:dyDescent="0.3">
      <c r="A85" s="236" t="s">
        <v>504</v>
      </c>
      <c r="B85" s="5">
        <v>989</v>
      </c>
      <c r="C85" s="62" t="s">
        <v>937</v>
      </c>
      <c r="D85" s="13" t="s">
        <v>510</v>
      </c>
      <c r="E85" s="117" t="s">
        <v>768</v>
      </c>
      <c r="F85" s="63" t="s">
        <v>516</v>
      </c>
      <c r="G85" s="64"/>
      <c r="H85" s="484"/>
    </row>
    <row r="86" spans="1:8" ht="49.95" customHeight="1" outlineLevel="1" x14ac:dyDescent="0.3">
      <c r="A86" s="236" t="s">
        <v>504</v>
      </c>
      <c r="B86" s="5">
        <v>990</v>
      </c>
      <c r="C86" s="62" t="s">
        <v>940</v>
      </c>
      <c r="D86" s="13" t="s">
        <v>509</v>
      </c>
      <c r="E86" s="117" t="s">
        <v>768</v>
      </c>
      <c r="F86" s="63"/>
      <c r="G86" s="64"/>
      <c r="H86" s="484"/>
    </row>
    <row r="87" spans="1:8" ht="69.45" customHeight="1" outlineLevel="1" x14ac:dyDescent="0.3">
      <c r="A87" s="236" t="s">
        <v>504</v>
      </c>
      <c r="B87" s="5">
        <v>991</v>
      </c>
      <c r="C87" s="62" t="s">
        <v>937</v>
      </c>
      <c r="D87" s="13" t="s">
        <v>510</v>
      </c>
      <c r="E87" s="117" t="s">
        <v>768</v>
      </c>
      <c r="F87" s="63" t="s">
        <v>517</v>
      </c>
      <c r="G87" s="64"/>
      <c r="H87" s="484"/>
    </row>
    <row r="88" spans="1:8" ht="49.95" customHeight="1" outlineLevel="1" x14ac:dyDescent="0.3">
      <c r="A88" s="243" t="s">
        <v>504</v>
      </c>
      <c r="B88" s="241">
        <v>994</v>
      </c>
      <c r="C88" s="244" t="s">
        <v>518</v>
      </c>
      <c r="D88" s="246"/>
      <c r="E88" s="246"/>
      <c r="F88" s="245"/>
      <c r="G88" s="247"/>
      <c r="H88" s="484"/>
    </row>
    <row r="89" spans="1:8" ht="49.95" customHeight="1" outlineLevel="1" x14ac:dyDescent="0.3">
      <c r="A89" s="236" t="s">
        <v>504</v>
      </c>
      <c r="B89" s="5">
        <v>995</v>
      </c>
      <c r="C89" s="62" t="s">
        <v>519</v>
      </c>
      <c r="D89" s="13" t="s">
        <v>509</v>
      </c>
      <c r="E89" s="117" t="s">
        <v>768</v>
      </c>
      <c r="F89" s="63"/>
      <c r="G89" s="64"/>
      <c r="H89" s="484"/>
    </row>
    <row r="90" spans="1:8" ht="49.95" customHeight="1" outlineLevel="1" x14ac:dyDescent="0.3">
      <c r="A90" s="236" t="s">
        <v>504</v>
      </c>
      <c r="B90" s="5">
        <v>997</v>
      </c>
      <c r="C90" s="62" t="s">
        <v>520</v>
      </c>
      <c r="D90" s="13" t="s">
        <v>509</v>
      </c>
      <c r="E90" s="117" t="s">
        <v>768</v>
      </c>
      <c r="F90" s="63"/>
      <c r="G90" s="64"/>
      <c r="H90" s="484"/>
    </row>
    <row r="91" spans="1:8" ht="70.2" customHeight="1" outlineLevel="1" x14ac:dyDescent="0.3">
      <c r="A91" s="236" t="s">
        <v>504</v>
      </c>
      <c r="B91" s="5">
        <v>998</v>
      </c>
      <c r="C91" s="62" t="s">
        <v>937</v>
      </c>
      <c r="D91" s="13" t="s">
        <v>510</v>
      </c>
      <c r="E91" s="117" t="s">
        <v>768</v>
      </c>
      <c r="F91" s="63" t="s">
        <v>521</v>
      </c>
      <c r="G91" s="64"/>
      <c r="H91" s="484"/>
    </row>
    <row r="92" spans="1:8" ht="49.95" customHeight="1" outlineLevel="1" x14ac:dyDescent="0.3">
      <c r="A92" s="236" t="s">
        <v>504</v>
      </c>
      <c r="B92" s="5">
        <v>1066</v>
      </c>
      <c r="C92" s="62" t="s">
        <v>537</v>
      </c>
      <c r="D92" s="235" t="s">
        <v>538</v>
      </c>
      <c r="E92" s="117" t="s">
        <v>768</v>
      </c>
      <c r="F92" s="63"/>
      <c r="G92" s="64"/>
      <c r="H92" s="484"/>
    </row>
    <row r="93" spans="1:8" ht="85.2" customHeight="1" outlineLevel="1" x14ac:dyDescent="0.3">
      <c r="A93" s="236" t="s">
        <v>504</v>
      </c>
      <c r="B93" s="5">
        <v>1067</v>
      </c>
      <c r="C93" s="62" t="s">
        <v>937</v>
      </c>
      <c r="D93" s="13" t="s">
        <v>510</v>
      </c>
      <c r="E93" s="117" t="s">
        <v>768</v>
      </c>
      <c r="F93" s="87" t="s">
        <v>563</v>
      </c>
      <c r="G93" s="64"/>
      <c r="H93" s="484"/>
    </row>
    <row r="94" spans="1:8" ht="49.95" customHeight="1" outlineLevel="1" x14ac:dyDescent="0.3">
      <c r="A94" s="243" t="s">
        <v>504</v>
      </c>
      <c r="B94" s="237">
        <v>999</v>
      </c>
      <c r="C94" s="244" t="s">
        <v>121</v>
      </c>
      <c r="D94" s="239"/>
      <c r="E94" s="240"/>
      <c r="F94" s="241"/>
      <c r="G94" s="242"/>
      <c r="H94" s="484"/>
    </row>
    <row r="95" spans="1:8" ht="49.95" customHeight="1" outlineLevel="1" x14ac:dyDescent="0.3">
      <c r="A95" s="236" t="s">
        <v>504</v>
      </c>
      <c r="B95" s="5">
        <v>1000</v>
      </c>
      <c r="C95" s="62" t="s">
        <v>522</v>
      </c>
      <c r="D95" s="13" t="s">
        <v>509</v>
      </c>
      <c r="E95" s="117" t="s">
        <v>768</v>
      </c>
      <c r="F95" s="63"/>
      <c r="G95" s="64"/>
      <c r="H95" s="484"/>
    </row>
    <row r="96" spans="1:8" ht="74.7" customHeight="1" outlineLevel="1" x14ac:dyDescent="0.3">
      <c r="A96" s="236" t="s">
        <v>504</v>
      </c>
      <c r="B96" s="5">
        <v>1001</v>
      </c>
      <c r="C96" s="62" t="s">
        <v>937</v>
      </c>
      <c r="D96" s="13" t="s">
        <v>510</v>
      </c>
      <c r="E96" s="117" t="s">
        <v>768</v>
      </c>
      <c r="F96" s="63" t="s">
        <v>524</v>
      </c>
      <c r="G96" s="64"/>
      <c r="H96" s="484"/>
    </row>
    <row r="97" spans="1:8" ht="49.95" customHeight="1" outlineLevel="1" x14ac:dyDescent="0.3">
      <c r="A97" s="236" t="s">
        <v>504</v>
      </c>
      <c r="B97" s="5">
        <v>1002</v>
      </c>
      <c r="C97" s="62" t="s">
        <v>523</v>
      </c>
      <c r="D97" s="13" t="s">
        <v>509</v>
      </c>
      <c r="E97" s="117" t="s">
        <v>768</v>
      </c>
      <c r="F97" s="63"/>
      <c r="G97" s="64"/>
      <c r="H97" s="484"/>
    </row>
    <row r="98" spans="1:8" ht="83.7" customHeight="1" outlineLevel="1" x14ac:dyDescent="0.3">
      <c r="A98" s="236" t="s">
        <v>504</v>
      </c>
      <c r="B98" s="5">
        <v>1003</v>
      </c>
      <c r="C98" s="62" t="s">
        <v>937</v>
      </c>
      <c r="D98" s="13" t="s">
        <v>510</v>
      </c>
      <c r="E98" s="117" t="s">
        <v>768</v>
      </c>
      <c r="F98" s="63" t="s">
        <v>525</v>
      </c>
      <c r="G98" s="64"/>
      <c r="H98" s="484"/>
    </row>
    <row r="99" spans="1:8" ht="49.95" customHeight="1" outlineLevel="1" x14ac:dyDescent="0.3">
      <c r="A99" s="243" t="s">
        <v>504</v>
      </c>
      <c r="B99" s="237">
        <v>1028</v>
      </c>
      <c r="C99" s="244" t="s">
        <v>526</v>
      </c>
      <c r="D99" s="239"/>
      <c r="E99" s="240"/>
      <c r="F99" s="241"/>
      <c r="G99" s="242"/>
      <c r="H99" s="484"/>
    </row>
    <row r="100" spans="1:8" ht="49.95" customHeight="1" outlineLevel="1" x14ac:dyDescent="0.3">
      <c r="A100" s="236" t="s">
        <v>504</v>
      </c>
      <c r="B100" s="5">
        <v>985</v>
      </c>
      <c r="C100" s="62" t="s">
        <v>526</v>
      </c>
      <c r="D100" s="13" t="s">
        <v>509</v>
      </c>
      <c r="E100" s="117" t="s">
        <v>768</v>
      </c>
      <c r="F100" s="63"/>
      <c r="G100" s="64"/>
      <c r="H100" s="484"/>
    </row>
    <row r="101" spans="1:8" ht="78" customHeight="1" outlineLevel="1" x14ac:dyDescent="0.3">
      <c r="A101" s="236" t="s">
        <v>504</v>
      </c>
      <c r="B101" s="5">
        <v>986</v>
      </c>
      <c r="C101" s="62" t="s">
        <v>937</v>
      </c>
      <c r="D101" s="13" t="s">
        <v>510</v>
      </c>
      <c r="E101" s="117" t="s">
        <v>768</v>
      </c>
      <c r="F101" s="63" t="s">
        <v>528</v>
      </c>
      <c r="G101" s="64"/>
      <c r="H101" s="484"/>
    </row>
    <row r="102" spans="1:8" ht="49.95" customHeight="1" outlineLevel="1" x14ac:dyDescent="0.3">
      <c r="A102" s="243" t="s">
        <v>504</v>
      </c>
      <c r="B102" s="237">
        <v>1068</v>
      </c>
      <c r="C102" s="249" t="s">
        <v>539</v>
      </c>
      <c r="D102" s="239"/>
      <c r="E102" s="248"/>
      <c r="F102" s="241"/>
      <c r="G102" s="242"/>
      <c r="H102" s="484"/>
    </row>
    <row r="103" spans="1:8" ht="49.95" customHeight="1" outlineLevel="1" x14ac:dyDescent="0.3">
      <c r="A103" s="236" t="s">
        <v>504</v>
      </c>
      <c r="B103" s="5">
        <v>1004</v>
      </c>
      <c r="C103" s="62" t="s">
        <v>527</v>
      </c>
      <c r="D103" s="13"/>
      <c r="E103" s="117" t="s">
        <v>768</v>
      </c>
      <c r="F103" s="63"/>
      <c r="G103" s="64"/>
      <c r="H103" s="484"/>
    </row>
    <row r="104" spans="1:8" ht="49.95" customHeight="1" outlineLevel="1" x14ac:dyDescent="0.3">
      <c r="A104" s="243" t="s">
        <v>504</v>
      </c>
      <c r="B104" s="250"/>
      <c r="C104" s="238" t="s">
        <v>529</v>
      </c>
      <c r="D104" s="239"/>
      <c r="E104" s="240"/>
      <c r="F104" s="241"/>
      <c r="G104" s="242"/>
      <c r="H104" s="484"/>
    </row>
    <row r="105" spans="1:8" ht="49.95" customHeight="1" outlineLevel="1" thickBot="1" x14ac:dyDescent="0.35">
      <c r="A105" s="84"/>
      <c r="B105" s="503">
        <v>777</v>
      </c>
      <c r="C105" s="68" t="s">
        <v>530</v>
      </c>
      <c r="D105" s="504"/>
      <c r="E105" s="68"/>
      <c r="F105" s="69"/>
      <c r="G105" s="70"/>
      <c r="H105" s="484"/>
    </row>
    <row r="106" spans="1:8" ht="49.95" customHeight="1" outlineLevel="1" thickBot="1" x14ac:dyDescent="0.35">
      <c r="A106" s="506"/>
      <c r="B106" s="487"/>
      <c r="C106" s="488"/>
      <c r="D106" s="489"/>
      <c r="E106" s="488"/>
      <c r="F106" s="491"/>
      <c r="G106" s="491"/>
      <c r="H106" s="492"/>
    </row>
    <row r="107" spans="1:8" ht="49.95" customHeight="1" outlineLevel="1" x14ac:dyDescent="0.3"/>
  </sheetData>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theme="0" tint="-0.34998626667073579"/>
    <pageSetUpPr fitToPage="1"/>
  </sheetPr>
  <dimension ref="A1:L201"/>
  <sheetViews>
    <sheetView zoomScale="60" zoomScaleNormal="60" zoomScaleSheetLayoutView="70" workbookViewId="0">
      <selection activeCell="B1" sqref="B1"/>
    </sheetView>
  </sheetViews>
  <sheetFormatPr baseColWidth="10" defaultColWidth="11.44140625" defaultRowHeight="14.4" outlineLevelRow="1" outlineLevelCol="1" x14ac:dyDescent="0.3"/>
  <cols>
    <col min="1" max="1" width="18.33203125" style="1" customWidth="1"/>
    <col min="2" max="2" width="21.5546875" style="1" customWidth="1"/>
    <col min="3" max="3" width="70.6640625" style="2" customWidth="1"/>
    <col min="4" max="4" width="54.6640625" style="2" customWidth="1"/>
    <col min="5" max="5" width="26.109375" style="53" customWidth="1"/>
    <col min="6" max="6" width="21.44140625" style="1" customWidth="1"/>
    <col min="7" max="7" width="42.109375" style="1" customWidth="1"/>
    <col min="8" max="8" width="23.33203125" style="1" customWidth="1"/>
    <col min="9" max="9" width="22.33203125" style="1" customWidth="1"/>
    <col min="10" max="10" width="53.33203125" style="154" hidden="1" customWidth="1" outlineLevel="1"/>
    <col min="11" max="11" width="23.33203125" style="1" customWidth="1" collapsed="1"/>
    <col min="12" max="12" width="3.6640625" style="1" customWidth="1"/>
    <col min="13" max="16384" width="11.44140625" style="1"/>
  </cols>
  <sheetData>
    <row r="1" spans="1:12" ht="59.7" customHeight="1" thickBot="1" x14ac:dyDescent="0.35">
      <c r="A1" s="158" t="s">
        <v>931</v>
      </c>
      <c r="B1" s="234" t="s">
        <v>943</v>
      </c>
      <c r="C1" s="185"/>
      <c r="D1" s="394" t="s">
        <v>2</v>
      </c>
      <c r="E1" s="111"/>
      <c r="F1" s="105"/>
      <c r="G1" s="105"/>
      <c r="H1" s="105"/>
      <c r="I1" s="105"/>
      <c r="J1" s="151"/>
      <c r="K1" s="186"/>
    </row>
    <row r="2" spans="1:12" ht="8.6999999999999993" customHeight="1" x14ac:dyDescent="0.3">
      <c r="B2" s="156"/>
      <c r="C2" s="156"/>
      <c r="D2" s="48"/>
      <c r="E2" s="92"/>
      <c r="F2" s="156"/>
      <c r="G2" s="156"/>
      <c r="H2" s="156"/>
      <c r="I2" s="156"/>
      <c r="J2" s="157"/>
    </row>
    <row r="3" spans="1:12" s="92" customFormat="1" ht="67.95" customHeight="1" x14ac:dyDescent="0.3">
      <c r="A3" s="36" t="s">
        <v>827</v>
      </c>
      <c r="B3" s="103" t="s">
        <v>720</v>
      </c>
      <c r="C3" s="37" t="s">
        <v>959</v>
      </c>
      <c r="D3" s="37" t="s">
        <v>0</v>
      </c>
      <c r="E3" s="37" t="s">
        <v>961</v>
      </c>
      <c r="F3" s="37" t="s">
        <v>962</v>
      </c>
      <c r="G3" s="37" t="s">
        <v>785</v>
      </c>
      <c r="H3" s="37" t="s">
        <v>963</v>
      </c>
      <c r="I3" s="37" t="s">
        <v>913</v>
      </c>
      <c r="J3" s="262" t="s">
        <v>941</v>
      </c>
      <c r="K3" s="37" t="s">
        <v>932</v>
      </c>
      <c r="L3" s="231"/>
    </row>
    <row r="4" spans="1:12" ht="17.7" customHeight="1" thickBot="1" x14ac:dyDescent="0.35">
      <c r="A4" s="102"/>
      <c r="B4" s="80"/>
      <c r="C4" s="100"/>
      <c r="D4" s="100"/>
      <c r="E4" s="112"/>
      <c r="F4" s="80"/>
      <c r="G4" s="100"/>
      <c r="H4" s="80"/>
      <c r="I4" s="80"/>
      <c r="J4" s="152"/>
    </row>
    <row r="5" spans="1:12" ht="51" customHeight="1" thickBot="1" x14ac:dyDescent="0.35">
      <c r="A5" s="511" t="s">
        <v>3</v>
      </c>
      <c r="B5" s="191"/>
      <c r="C5" s="512"/>
      <c r="D5" s="191"/>
      <c r="E5" s="192"/>
      <c r="F5" s="191"/>
      <c r="G5" s="191"/>
      <c r="H5" s="191"/>
      <c r="I5" s="191"/>
      <c r="J5" s="227"/>
      <c r="K5" s="188"/>
      <c r="L5" s="189"/>
    </row>
    <row r="6" spans="1:12" ht="43.2" outlineLevel="1" x14ac:dyDescent="0.3">
      <c r="A6" s="204" t="s">
        <v>3</v>
      </c>
      <c r="B6" s="173">
        <v>4</v>
      </c>
      <c r="C6" s="214" t="s">
        <v>4</v>
      </c>
      <c r="D6" s="214"/>
      <c r="E6" s="85"/>
      <c r="F6" s="173"/>
      <c r="G6" s="214"/>
      <c r="H6" s="173"/>
      <c r="I6" s="173"/>
      <c r="J6" s="173" t="s">
        <v>953</v>
      </c>
      <c r="K6" s="147" t="str">
        <f t="shared" ref="K6:K11" si="0">IF(OR("IME"=$B$1,"ITEP"=$B$1,"IEM"=$B$1,"IMP"=$B$1,"IDA"=$B$1,"EEAP"=$B$1,"IDV"=$B$1,"MAS"=$B$1,"FAM/EAM"=$B$1,"CRP"=$B$1,"EEAH"=$B$1,"EANM"=$B$1,"EHPAD"=$B$1,"ESAT"=$B$1,"SSIAD"=$B$1,"SESSAD"=$B$1,"SAMSAH"=$B$1,"SPASAD"=$B$1,"SAVS"=$B$1,"CAMSP"=$B$1,"CMPP"=$B$1,"toutes les données"=$B$1),"à collecter","non concerné ")</f>
        <v>à collecter</v>
      </c>
      <c r="L6" s="207"/>
    </row>
    <row r="7" spans="1:12" ht="43.2" outlineLevel="1" x14ac:dyDescent="0.3">
      <c r="A7" s="10" t="s">
        <v>3</v>
      </c>
      <c r="B7" s="63"/>
      <c r="C7" s="62" t="s">
        <v>5</v>
      </c>
      <c r="D7" s="62"/>
      <c r="E7" s="55"/>
      <c r="F7" s="63"/>
      <c r="G7" s="62"/>
      <c r="H7" s="63"/>
      <c r="I7" s="63"/>
      <c r="J7" s="63" t="s">
        <v>953</v>
      </c>
      <c r="K7" s="171" t="str">
        <f t="shared" si="0"/>
        <v>à collecter</v>
      </c>
      <c r="L7" s="207"/>
    </row>
    <row r="8" spans="1:12" ht="43.2" outlineLevel="1" x14ac:dyDescent="0.3">
      <c r="A8" s="10" t="s">
        <v>3</v>
      </c>
      <c r="B8" s="63"/>
      <c r="C8" s="62" t="s">
        <v>6</v>
      </c>
      <c r="D8" s="62"/>
      <c r="E8" s="55"/>
      <c r="F8" s="63"/>
      <c r="G8" s="62"/>
      <c r="H8" s="63"/>
      <c r="I8" s="63"/>
      <c r="J8" s="63" t="s">
        <v>953</v>
      </c>
      <c r="K8" s="171" t="str">
        <f t="shared" si="0"/>
        <v>à collecter</v>
      </c>
      <c r="L8" s="207"/>
    </row>
    <row r="9" spans="1:12" ht="43.2" outlineLevel="1" x14ac:dyDescent="0.3">
      <c r="A9" s="10" t="s">
        <v>3</v>
      </c>
      <c r="B9" s="63"/>
      <c r="C9" s="62" t="s">
        <v>7</v>
      </c>
      <c r="D9" s="62"/>
      <c r="E9" s="55"/>
      <c r="F9" s="63"/>
      <c r="G9" s="62"/>
      <c r="H9" s="63"/>
      <c r="I9" s="63"/>
      <c r="J9" s="63" t="s">
        <v>953</v>
      </c>
      <c r="K9" s="171" t="str">
        <f t="shared" si="0"/>
        <v>à collecter</v>
      </c>
      <c r="L9" s="207"/>
    </row>
    <row r="10" spans="1:12" ht="43.2" outlineLevel="1" x14ac:dyDescent="0.3">
      <c r="A10" s="10" t="s">
        <v>3</v>
      </c>
      <c r="B10" s="63">
        <v>6</v>
      </c>
      <c r="C10" s="62" t="s">
        <v>8</v>
      </c>
      <c r="D10" s="72" t="s">
        <v>9</v>
      </c>
      <c r="E10" s="108" t="s">
        <v>768</v>
      </c>
      <c r="F10" s="63"/>
      <c r="G10" s="62" t="s">
        <v>10</v>
      </c>
      <c r="H10" s="63"/>
      <c r="I10" s="63"/>
      <c r="J10" s="63" t="s">
        <v>953</v>
      </c>
      <c r="K10" s="171" t="str">
        <f t="shared" si="0"/>
        <v>à collecter</v>
      </c>
      <c r="L10" s="207"/>
    </row>
    <row r="11" spans="1:12" ht="72" outlineLevel="1" x14ac:dyDescent="0.3">
      <c r="A11" s="10" t="s">
        <v>3</v>
      </c>
      <c r="B11" s="63">
        <v>7</v>
      </c>
      <c r="C11" s="62" t="s">
        <v>12</v>
      </c>
      <c r="D11" s="72" t="s">
        <v>11</v>
      </c>
      <c r="E11" s="108" t="s">
        <v>768</v>
      </c>
      <c r="F11" s="63"/>
      <c r="G11" s="62" t="s">
        <v>13</v>
      </c>
      <c r="H11" s="63"/>
      <c r="I11" s="63"/>
      <c r="J11" s="63" t="s">
        <v>953</v>
      </c>
      <c r="K11" s="171" t="str">
        <f t="shared" si="0"/>
        <v>à collecter</v>
      </c>
      <c r="L11" s="207"/>
    </row>
    <row r="12" spans="1:12" ht="36" outlineLevel="1" x14ac:dyDescent="0.3">
      <c r="A12" s="10" t="s">
        <v>3</v>
      </c>
      <c r="B12" s="63">
        <v>8</v>
      </c>
      <c r="C12" s="62" t="s">
        <v>14</v>
      </c>
      <c r="D12" s="62" t="s">
        <v>20</v>
      </c>
      <c r="E12" s="108" t="s">
        <v>768</v>
      </c>
      <c r="F12" s="63"/>
      <c r="G12" s="62" t="s">
        <v>21</v>
      </c>
      <c r="H12" s="63"/>
      <c r="I12" s="63"/>
      <c r="J12" s="63" t="s">
        <v>22</v>
      </c>
      <c r="K12" s="171" t="str">
        <f>IF(OR("EHPAD"=$B$1,"toutes les données"=$B$1),"à collecter","non concerné ")</f>
        <v>à collecter</v>
      </c>
      <c r="L12" s="207"/>
    </row>
    <row r="13" spans="1:12" ht="86.4" outlineLevel="1" x14ac:dyDescent="0.3">
      <c r="A13" s="10" t="s">
        <v>3</v>
      </c>
      <c r="B13" s="63">
        <v>9</v>
      </c>
      <c r="C13" s="62" t="s">
        <v>15</v>
      </c>
      <c r="D13" s="62" t="s">
        <v>23</v>
      </c>
      <c r="E13" s="108" t="s">
        <v>768</v>
      </c>
      <c r="F13" s="63"/>
      <c r="G13" s="62" t="s">
        <v>435</v>
      </c>
      <c r="H13" s="63"/>
      <c r="I13" s="63"/>
      <c r="J13" s="63" t="s">
        <v>22</v>
      </c>
      <c r="K13" s="171" t="str">
        <f>IF(OR("EHPAD"=$B$1,"toutes les données"=$B$1),"à collecter","non concerné ")</f>
        <v>à collecter</v>
      </c>
      <c r="L13" s="207"/>
    </row>
    <row r="14" spans="1:12" ht="43.2" outlineLevel="1" x14ac:dyDescent="0.3">
      <c r="A14" s="10" t="s">
        <v>3</v>
      </c>
      <c r="B14" s="63">
        <v>10</v>
      </c>
      <c r="C14" s="62" t="s">
        <v>16</v>
      </c>
      <c r="D14" s="62"/>
      <c r="E14" s="108" t="s">
        <v>768</v>
      </c>
      <c r="F14" s="63"/>
      <c r="G14" s="62" t="s">
        <v>24</v>
      </c>
      <c r="H14" s="63" t="s">
        <v>555</v>
      </c>
      <c r="I14" s="63"/>
      <c r="J14" s="63" t="s">
        <v>953</v>
      </c>
      <c r="K14" s="171" t="str">
        <f>IF(OR("IME"=$B$1,"ITEP"=$B$1,"IEM"=$B$1,"IMP"=$B$1,"IDA"=$B$1,"EEAP"=$B$1,"IDV"=$B$1,"MAS"=$B$1,"FAM/EAM"=$B$1,"CRP"=$B$1,"EEAH"=$B$1,"EANM"=$B$1,"EHPAD"=$B$1,"ESAT"=$B$1,"SSIAD"=$B$1,"SESSAD"=$B$1,"SAMSAH"=$B$1,"SPASAD"=$B$1,"SAVS"=$B$1,"CAMSP"=$B$1,"CMPP"=$B$1,"toutes les données"=$B$1),"à collecter","non concerné ")</f>
        <v>à collecter</v>
      </c>
      <c r="L14" s="207"/>
    </row>
    <row r="15" spans="1:12" ht="43.2" outlineLevel="1" x14ac:dyDescent="0.3">
      <c r="A15" s="10" t="s">
        <v>3</v>
      </c>
      <c r="B15" s="63">
        <v>11</v>
      </c>
      <c r="C15" s="62" t="s">
        <v>17</v>
      </c>
      <c r="D15" s="62"/>
      <c r="E15" s="108" t="s">
        <v>768</v>
      </c>
      <c r="F15" s="63"/>
      <c r="G15" s="62"/>
      <c r="H15" s="63" t="s">
        <v>555</v>
      </c>
      <c r="I15" s="63"/>
      <c r="J15" s="63" t="s">
        <v>953</v>
      </c>
      <c r="K15" s="171" t="str">
        <f>IF(OR("IME"=$B$1,"ITEP"=$B$1,"IEM"=$B$1,"IMP"=$B$1,"IDA"=$B$1,"EEAP"=$B$1,"IDV"=$B$1,"MAS"=$B$1,"FAM/EAM"=$B$1,"CRP"=$B$1,"EEAH"=$B$1,"EANM"=$B$1,"EHPAD"=$B$1,"ESAT"=$B$1,"SSIAD"=$B$1,"SESSAD"=$B$1,"SAMSAH"=$B$1,"SPASAD"=$B$1,"SAVS"=$B$1,"CAMSP"=$B$1,"CMPP"=$B$1,"toutes les données"=$B$1),"à collecter","non concerné ")</f>
        <v>à collecter</v>
      </c>
      <c r="L15" s="207"/>
    </row>
    <row r="16" spans="1:12" ht="86.4" outlineLevel="1" x14ac:dyDescent="0.3">
      <c r="A16" s="10" t="s">
        <v>3</v>
      </c>
      <c r="B16" s="63">
        <v>12</v>
      </c>
      <c r="C16" s="62" t="s">
        <v>18</v>
      </c>
      <c r="D16" s="72" t="s">
        <v>25</v>
      </c>
      <c r="E16" s="108" t="s">
        <v>768</v>
      </c>
      <c r="F16" s="63"/>
      <c r="G16" s="62" t="s">
        <v>26</v>
      </c>
      <c r="H16" s="63"/>
      <c r="I16" s="63"/>
      <c r="J16" s="63" t="s">
        <v>953</v>
      </c>
      <c r="K16" s="171" t="str">
        <f>IF(OR("IME"=$B$1,"ITEP"=$B$1,"IEM"=$B$1,"IMP"=$B$1,"IDA"=$B$1,"EEAP"=$B$1,"IDV"=$B$1,"MAS"=$B$1,"FAM/EAM"=$B$1,"CRP"=$B$1,"EEAH"=$B$1,"EANM"=$B$1,"EHPAD"=$B$1,"ESAT"=$B$1,"SSIAD"=$B$1,"SESSAD"=$B$1,"SAMSAH"=$B$1,"SPASAD"=$B$1,"SAVS"=$B$1,"CAMSP"=$B$1,"CMPP"=$B$1,"toutes les données"=$B$1),"à collecter","non concerné ")</f>
        <v>à collecter</v>
      </c>
      <c r="L16" s="207"/>
    </row>
    <row r="17" spans="1:12" ht="150" customHeight="1" outlineLevel="1" thickBot="1" x14ac:dyDescent="0.35">
      <c r="A17" s="205" t="s">
        <v>3</v>
      </c>
      <c r="B17" s="69">
        <v>13</v>
      </c>
      <c r="C17" s="68" t="s">
        <v>19</v>
      </c>
      <c r="D17" s="99" t="s">
        <v>28</v>
      </c>
      <c r="E17" s="206" t="s">
        <v>768</v>
      </c>
      <c r="F17" s="69"/>
      <c r="G17" s="68" t="s">
        <v>786</v>
      </c>
      <c r="H17" s="69" t="s">
        <v>556</v>
      </c>
      <c r="I17" s="69"/>
      <c r="J17" s="69" t="s">
        <v>27</v>
      </c>
      <c r="K17" s="172" t="str">
        <f>IF(OR("EHPAD"=$B$1,"SSIAD"=$B$1,"SPASAD"=$B$1,"SAVS"=$B$1,"toutes les données"=$B$1),"à collecter","non concerné ")</f>
        <v>à collecter</v>
      </c>
      <c r="L17" s="207"/>
    </row>
    <row r="18" spans="1:12" ht="31.5" customHeight="1" outlineLevel="1" thickBot="1" x14ac:dyDescent="0.35">
      <c r="A18" s="208"/>
      <c r="B18" s="209"/>
      <c r="C18" s="210"/>
      <c r="D18" s="211"/>
      <c r="E18" s="212"/>
      <c r="F18" s="209"/>
      <c r="G18" s="210"/>
      <c r="H18" s="209"/>
      <c r="I18" s="209"/>
      <c r="J18" s="213"/>
      <c r="K18" s="209"/>
      <c r="L18" s="190"/>
    </row>
    <row r="19" spans="1:12" ht="18.600000000000001" thickBot="1" x14ac:dyDescent="0.35">
      <c r="A19" s="90"/>
      <c r="D19" s="81"/>
      <c r="E19" s="114"/>
      <c r="G19" s="2"/>
    </row>
    <row r="20" spans="1:12" ht="48" customHeight="1" thickBot="1" x14ac:dyDescent="0.35">
      <c r="A20" s="229" t="s">
        <v>29</v>
      </c>
      <c r="B20" s="223"/>
      <c r="C20" s="228"/>
      <c r="D20" s="223"/>
      <c r="E20" s="224"/>
      <c r="F20" s="223"/>
      <c r="G20" s="223"/>
      <c r="H20" s="223"/>
      <c r="I20" s="223"/>
      <c r="J20" s="225"/>
      <c r="K20" s="188"/>
      <c r="L20" s="189"/>
    </row>
    <row r="21" spans="1:12" ht="43.2" outlineLevel="1" x14ac:dyDescent="0.3">
      <c r="A21" s="204" t="s">
        <v>29</v>
      </c>
      <c r="B21" s="173">
        <v>14</v>
      </c>
      <c r="C21" s="214" t="s">
        <v>787</v>
      </c>
      <c r="D21" s="215" t="s">
        <v>37</v>
      </c>
      <c r="E21" s="216" t="s">
        <v>768</v>
      </c>
      <c r="F21" s="173"/>
      <c r="G21" s="214" t="s">
        <v>39</v>
      </c>
      <c r="H21" s="173"/>
      <c r="I21" s="173"/>
      <c r="J21" s="173" t="s">
        <v>953</v>
      </c>
      <c r="K21" s="147" t="str">
        <f t="shared" ref="K21:K26" si="1">IF(OR("IME"=$B$1,"ITEP"=$B$1,"IEM"=$B$1,"IMP"=$B$1,"IDA"=$B$1,"EEAP"=$B$1,"IDV"=$B$1,"MAS"=$B$1,"FAM/EAM"=$B$1,"CRP"=$B$1,"EEAH"=$B$1,"EANM"=$B$1,"EHPAD"=$B$1,"ESAT"=$B$1,"SSIAD"=$B$1,"SESSAD"=$B$1,"SAMSAH"=$B$1,"SPASAD"=$B$1,"SAVS"=$B$1,"CAMSP"=$B$1,"CMPP"=$B$1,"toutes les données"=$B$1),"à collecter","non concerné ")</f>
        <v>à collecter</v>
      </c>
      <c r="L21" s="207"/>
    </row>
    <row r="22" spans="1:12" ht="43.2" outlineLevel="1" x14ac:dyDescent="0.3">
      <c r="A22" s="10" t="s">
        <v>29</v>
      </c>
      <c r="B22" s="63">
        <v>15</v>
      </c>
      <c r="C22" s="62" t="s">
        <v>30</v>
      </c>
      <c r="D22" s="62"/>
      <c r="E22" s="109" t="s">
        <v>768</v>
      </c>
      <c r="F22" s="63" t="s">
        <v>40</v>
      </c>
      <c r="G22" s="62" t="s">
        <v>436</v>
      </c>
      <c r="H22" s="63" t="s">
        <v>555</v>
      </c>
      <c r="I22" s="63"/>
      <c r="J22" s="63" t="s">
        <v>953</v>
      </c>
      <c r="K22" s="171" t="str">
        <f t="shared" si="1"/>
        <v>à collecter</v>
      </c>
      <c r="L22" s="207"/>
    </row>
    <row r="23" spans="1:12" ht="33" customHeight="1" outlineLevel="1" x14ac:dyDescent="0.3">
      <c r="A23" s="10" t="s">
        <v>29</v>
      </c>
      <c r="B23" s="63">
        <v>16</v>
      </c>
      <c r="C23" s="62" t="s">
        <v>31</v>
      </c>
      <c r="D23" s="62"/>
      <c r="E23" s="110" t="s">
        <v>768</v>
      </c>
      <c r="F23" s="63" t="s">
        <v>40</v>
      </c>
      <c r="G23" s="62" t="s">
        <v>437</v>
      </c>
      <c r="H23" s="63" t="s">
        <v>555</v>
      </c>
      <c r="I23" s="63"/>
      <c r="J23" s="63" t="s">
        <v>953</v>
      </c>
      <c r="K23" s="171" t="str">
        <f t="shared" si="1"/>
        <v>à collecter</v>
      </c>
      <c r="L23" s="207"/>
    </row>
    <row r="24" spans="1:12" ht="43.2" outlineLevel="1" x14ac:dyDescent="0.3">
      <c r="A24" s="10" t="s">
        <v>29</v>
      </c>
      <c r="B24" s="63">
        <v>17</v>
      </c>
      <c r="C24" s="62" t="s">
        <v>32</v>
      </c>
      <c r="D24" s="72" t="s">
        <v>41</v>
      </c>
      <c r="E24" s="109" t="s">
        <v>768</v>
      </c>
      <c r="F24" s="63" t="s">
        <v>40</v>
      </c>
      <c r="G24" s="62" t="s">
        <v>42</v>
      </c>
      <c r="H24" s="63"/>
      <c r="I24" s="63"/>
      <c r="J24" s="63" t="s">
        <v>953</v>
      </c>
      <c r="K24" s="171" t="str">
        <f t="shared" si="1"/>
        <v>à collecter</v>
      </c>
      <c r="L24" s="207"/>
    </row>
    <row r="25" spans="1:12" ht="43.2" outlineLevel="1" x14ac:dyDescent="0.3">
      <c r="A25" s="10" t="s">
        <v>29</v>
      </c>
      <c r="B25" s="63">
        <v>21</v>
      </c>
      <c r="C25" s="62" t="s">
        <v>33</v>
      </c>
      <c r="D25" s="62"/>
      <c r="E25" s="110" t="s">
        <v>768</v>
      </c>
      <c r="F25" s="63" t="s">
        <v>40</v>
      </c>
      <c r="G25" s="62" t="s">
        <v>43</v>
      </c>
      <c r="H25" s="63" t="s">
        <v>555</v>
      </c>
      <c r="I25" s="63"/>
      <c r="J25" s="63" t="s">
        <v>953</v>
      </c>
      <c r="K25" s="171" t="str">
        <f t="shared" si="1"/>
        <v>à collecter</v>
      </c>
      <c r="L25" s="207"/>
    </row>
    <row r="26" spans="1:12" ht="43.2" outlineLevel="1" x14ac:dyDescent="0.3">
      <c r="A26" s="10" t="s">
        <v>29</v>
      </c>
      <c r="B26" s="63">
        <v>22</v>
      </c>
      <c r="C26" s="62" t="s">
        <v>34</v>
      </c>
      <c r="D26" s="62"/>
      <c r="E26" s="109" t="s">
        <v>768</v>
      </c>
      <c r="F26" s="63" t="s">
        <v>40</v>
      </c>
      <c r="G26" s="62" t="s">
        <v>44</v>
      </c>
      <c r="H26" s="63" t="s">
        <v>550</v>
      </c>
      <c r="I26" s="63"/>
      <c r="J26" s="63" t="s">
        <v>953</v>
      </c>
      <c r="K26" s="171" t="str">
        <f t="shared" si="1"/>
        <v>à collecter</v>
      </c>
      <c r="L26" s="207"/>
    </row>
    <row r="27" spans="1:12" ht="36" outlineLevel="1" x14ac:dyDescent="0.3">
      <c r="A27" s="10" t="s">
        <v>29</v>
      </c>
      <c r="B27" s="63">
        <v>18</v>
      </c>
      <c r="C27" s="62" t="s">
        <v>35</v>
      </c>
      <c r="D27" s="72" t="s">
        <v>45</v>
      </c>
      <c r="E27" s="110" t="s">
        <v>768</v>
      </c>
      <c r="F27" s="63"/>
      <c r="G27" s="62" t="s">
        <v>47</v>
      </c>
      <c r="H27" s="63"/>
      <c r="I27" s="63"/>
      <c r="J27" s="63" t="s">
        <v>22</v>
      </c>
      <c r="K27" s="171" t="str">
        <f>IF(OR("EHPAD"=$B$1,"toutes les données"=$B$1),"à collecter","non concerné ")</f>
        <v>à collecter</v>
      </c>
      <c r="L27" s="207"/>
    </row>
    <row r="28" spans="1:12" ht="36" outlineLevel="1" x14ac:dyDescent="0.3">
      <c r="A28" s="10" t="s">
        <v>29</v>
      </c>
      <c r="B28" s="63">
        <v>19</v>
      </c>
      <c r="C28" s="62" t="s">
        <v>36</v>
      </c>
      <c r="D28" s="62"/>
      <c r="E28" s="109" t="s">
        <v>768</v>
      </c>
      <c r="F28" s="63" t="s">
        <v>46</v>
      </c>
      <c r="G28" s="62"/>
      <c r="H28" s="63" t="s">
        <v>555</v>
      </c>
      <c r="I28" s="63"/>
      <c r="J28" s="63" t="s">
        <v>22</v>
      </c>
      <c r="K28" s="171" t="str">
        <f>IF(OR("EHPAD"=$B$1,"toutes les données"=$B$1),"à collecter","non concerné ")</f>
        <v>à collecter</v>
      </c>
      <c r="L28" s="207"/>
    </row>
    <row r="29" spans="1:12" ht="36" outlineLevel="1" x14ac:dyDescent="0.3">
      <c r="A29" s="10" t="s">
        <v>29</v>
      </c>
      <c r="B29" s="63">
        <v>20</v>
      </c>
      <c r="C29" s="62" t="s">
        <v>48</v>
      </c>
      <c r="D29" s="62"/>
      <c r="E29" s="110" t="s">
        <v>768</v>
      </c>
      <c r="F29" s="63" t="s">
        <v>46</v>
      </c>
      <c r="G29" s="62"/>
      <c r="H29" s="63" t="s">
        <v>554</v>
      </c>
      <c r="I29" s="63"/>
      <c r="J29" s="63" t="s">
        <v>22</v>
      </c>
      <c r="K29" s="171" t="str">
        <f>IF(OR("EHPAD"=$B$1,"toutes les données"=$B$1),"à collecter","non concerné ")</f>
        <v>à collecter</v>
      </c>
      <c r="L29" s="207"/>
    </row>
    <row r="30" spans="1:12" ht="36" outlineLevel="1" x14ac:dyDescent="0.3">
      <c r="A30" s="10" t="s">
        <v>29</v>
      </c>
      <c r="B30" s="63">
        <v>816</v>
      </c>
      <c r="C30" s="62" t="s">
        <v>33</v>
      </c>
      <c r="D30" s="62"/>
      <c r="E30" s="109" t="s">
        <v>768</v>
      </c>
      <c r="F30" s="63" t="s">
        <v>46</v>
      </c>
      <c r="G30" s="62"/>
      <c r="H30" s="63" t="s">
        <v>555</v>
      </c>
      <c r="I30" s="63"/>
      <c r="J30" s="63" t="s">
        <v>22</v>
      </c>
      <c r="K30" s="171" t="str">
        <f>IF(OR("EHPAD"=$B$1,"toutes les données"=$B$1),"à collecter","non concerné ")</f>
        <v>à collecter</v>
      </c>
      <c r="L30" s="207"/>
    </row>
    <row r="31" spans="1:12" ht="27.45" customHeight="1" outlineLevel="1" thickBot="1" x14ac:dyDescent="0.35">
      <c r="A31" s="205" t="s">
        <v>29</v>
      </c>
      <c r="B31" s="69">
        <v>817</v>
      </c>
      <c r="C31" s="68" t="s">
        <v>34</v>
      </c>
      <c r="D31" s="68"/>
      <c r="E31" s="226" t="s">
        <v>768</v>
      </c>
      <c r="F31" s="69" t="s">
        <v>46</v>
      </c>
      <c r="G31" s="68"/>
      <c r="H31" s="69" t="s">
        <v>553</v>
      </c>
      <c r="I31" s="69"/>
      <c r="J31" s="69" t="s">
        <v>22</v>
      </c>
      <c r="K31" s="172" t="str">
        <f>IF(OR("EHPAD"=$B$1,"toutes les données"=$B$1),"à collecter","non concerné ")</f>
        <v>à collecter</v>
      </c>
      <c r="L31" s="207"/>
    </row>
    <row r="32" spans="1:12" ht="27.45" customHeight="1" outlineLevel="1" thickBot="1" x14ac:dyDescent="0.35">
      <c r="A32" s="208"/>
      <c r="B32" s="209"/>
      <c r="C32" s="210"/>
      <c r="D32" s="210"/>
      <c r="E32" s="212"/>
      <c r="F32" s="209"/>
      <c r="G32" s="210"/>
      <c r="H32" s="209"/>
      <c r="I32" s="209"/>
      <c r="J32" s="213"/>
      <c r="K32" s="209"/>
      <c r="L32" s="190"/>
    </row>
    <row r="33" spans="1:12" ht="27.45" customHeight="1" thickBot="1" x14ac:dyDescent="0.35">
      <c r="A33" s="90"/>
      <c r="G33" s="2"/>
    </row>
    <row r="34" spans="1:12" ht="48" customHeight="1" thickBot="1" x14ac:dyDescent="0.35">
      <c r="A34" s="229" t="s">
        <v>49</v>
      </c>
      <c r="B34" s="191"/>
      <c r="C34" s="191"/>
      <c r="D34" s="191"/>
      <c r="E34" s="192"/>
      <c r="F34" s="191"/>
      <c r="G34" s="191"/>
      <c r="H34" s="191"/>
      <c r="I34" s="191"/>
      <c r="J34" s="193"/>
      <c r="K34" s="188"/>
      <c r="L34" s="189"/>
    </row>
    <row r="35" spans="1:12" ht="36" outlineLevel="1" x14ac:dyDescent="0.3">
      <c r="A35" s="204" t="s">
        <v>49</v>
      </c>
      <c r="B35" s="173">
        <v>838</v>
      </c>
      <c r="C35" s="214" t="s">
        <v>788</v>
      </c>
      <c r="D35" s="214"/>
      <c r="E35" s="216" t="s">
        <v>768</v>
      </c>
      <c r="F35" s="222"/>
      <c r="G35" s="214"/>
      <c r="H35" s="173"/>
      <c r="I35" s="173"/>
      <c r="J35" s="173" t="s">
        <v>27</v>
      </c>
      <c r="K35" s="147" t="str">
        <f>IF(OR("EHPAD"=$B$1,"SSIAD"=$B$1,"SPASAD"=$B$1,"SAVS"=$B$1,"toutes les données"=$B$1),"à collecter","non concerné ")</f>
        <v>à collecter</v>
      </c>
      <c r="L35" s="207"/>
    </row>
    <row r="36" spans="1:12" ht="43.2" outlineLevel="1" x14ac:dyDescent="0.3">
      <c r="A36" s="10" t="s">
        <v>49</v>
      </c>
      <c r="B36" s="144">
        <v>23</v>
      </c>
      <c r="C36" s="56" t="s">
        <v>50</v>
      </c>
      <c r="D36" s="62"/>
      <c r="E36" s="143"/>
      <c r="F36" s="63"/>
      <c r="G36" s="62"/>
      <c r="H36" s="63"/>
      <c r="I36" s="63"/>
      <c r="J36" s="63" t="s">
        <v>954</v>
      </c>
      <c r="K36" s="171" t="str">
        <f>IF(OR("IME"=$B$1,"ITEP"=$B$1,"IEM"=$B$1,"IMP"=$B$1,"IDA"=$B$1,"EEAP"=$B$1,"IDV"=$B$1,"MAS"=$B$1,"FAM/EAM"=$B$1,"CRP"=$B$1,"EEAH"=$B$1,"EANM"=$B$1,"EHPAD"=$B$1,"ESAT"=$B$1,"SSIAD"=$B$1,"SESSAD"=$B$1,"SAMSAH"=$B$1,"SPASAD"=$B$1,"SAVS"=$B$1,"toutes les données"=$B$1),"à collecter","non concerné ")</f>
        <v>à collecter</v>
      </c>
      <c r="L36" s="207"/>
    </row>
    <row r="37" spans="1:12" ht="57.6" outlineLevel="1" x14ac:dyDescent="0.3">
      <c r="A37" s="10" t="s">
        <v>49</v>
      </c>
      <c r="B37" s="142">
        <v>24</v>
      </c>
      <c r="C37" s="72" t="s">
        <v>830</v>
      </c>
      <c r="D37" s="62"/>
      <c r="E37" s="110" t="s">
        <v>768</v>
      </c>
      <c r="F37" s="63"/>
      <c r="G37" s="62" t="s">
        <v>789</v>
      </c>
      <c r="H37" s="63"/>
      <c r="I37" s="63" t="s">
        <v>52</v>
      </c>
      <c r="J37" s="63" t="s">
        <v>954</v>
      </c>
      <c r="K37" s="171" t="str">
        <f>IF(OR("IME"=$B$1,"ITEP"=$B$1,"IEM"=$B$1,"IMP"=$B$1,"IDA"=$B$1,"EEAP"=$B$1,"IDV"=$B$1,"MAS"=$B$1,"FAM/EAM"=$B$1,"CRP"=$B$1,"EEAH"=$B$1,"EANM"=$B$1,"EHPAD"=$B$1,"ESAT"=$B$1,"SSIAD"=$B$1,"SESSAD"=$B$1,"SAMSAH"=$B$1,"SPASAD"=$B$1,"SAVS"=$B$1,"toutes les données"=$B$1),"à collecter","non concerné ")</f>
        <v>à collecter</v>
      </c>
      <c r="L37" s="207"/>
    </row>
    <row r="38" spans="1:12" ht="57.6" outlineLevel="1" x14ac:dyDescent="0.3">
      <c r="A38" s="10" t="s">
        <v>49</v>
      </c>
      <c r="B38" s="63">
        <v>25</v>
      </c>
      <c r="C38" s="72" t="s">
        <v>831</v>
      </c>
      <c r="D38" s="62"/>
      <c r="E38" s="109" t="s">
        <v>768</v>
      </c>
      <c r="F38" s="63"/>
      <c r="G38" s="62" t="s">
        <v>438</v>
      </c>
      <c r="H38" s="63"/>
      <c r="I38" s="63" t="s">
        <v>52</v>
      </c>
      <c r="J38" s="63" t="s">
        <v>954</v>
      </c>
      <c r="K38" s="171" t="str">
        <f>IF(OR("IME"=$B$1,"ITEP"=$B$1,"IEM"=$B$1,"IMP"=$B$1,"IDA"=$B$1,"EEAP"=$B$1,"IDV"=$B$1,"MAS"=$B$1,"FAM/EAM"=$B$1,"CRP"=$B$1,"EEAH"=$B$1,"EANM"=$B$1,"EHPAD"=$B$1,"ESAT"=$B$1,"SSIAD"=$B$1,"SESSAD"=$B$1,"SAMSAH"=$B$1,"SPASAD"=$B$1,"SAVS"=$B$1,"toutes les données"=$B$1),"à collecter","non concerné ")</f>
        <v>à collecter</v>
      </c>
      <c r="L38" s="207"/>
    </row>
    <row r="39" spans="1:12" ht="36" outlineLevel="1" x14ac:dyDescent="0.3">
      <c r="A39" s="10" t="s">
        <v>49</v>
      </c>
      <c r="B39" s="63">
        <v>26</v>
      </c>
      <c r="C39" s="56" t="s">
        <v>51</v>
      </c>
      <c r="D39" s="62"/>
      <c r="E39" s="145"/>
      <c r="F39" s="63"/>
      <c r="G39" s="62"/>
      <c r="H39" s="63"/>
      <c r="I39" s="63"/>
      <c r="J39" s="63" t="s">
        <v>955</v>
      </c>
      <c r="K39" s="171" t="str">
        <f t="shared" ref="K39:K44" si="2">IF(OR("IME"=$B$1,"ITEP"=$B$1,"IEM"=$B$1,"IMP"=$B$1,"IDA"=$B$1,"EEAP"=$B$1,"IDV"=$B$1,"MAS"=$B$1,"FAM/EAM"=$B$1,"CRP"=$B$1,"EEAH"=$B$1,"EANM"=$B$1,"EHPAD"=$B$1,"ESAT"=$B$1,"toutes les données"=$B$1),"à collecter","non concerné ")</f>
        <v>à collecter</v>
      </c>
      <c r="L39" s="207"/>
    </row>
    <row r="40" spans="1:12" ht="57.6" outlineLevel="1" x14ac:dyDescent="0.3">
      <c r="A40" s="10" t="s">
        <v>49</v>
      </c>
      <c r="B40" s="142">
        <v>27</v>
      </c>
      <c r="C40" s="72" t="s">
        <v>830</v>
      </c>
      <c r="D40" s="62"/>
      <c r="E40" s="109" t="s">
        <v>768</v>
      </c>
      <c r="F40" s="63"/>
      <c r="G40" s="62" t="s">
        <v>790</v>
      </c>
      <c r="H40" s="63"/>
      <c r="I40" s="63" t="s">
        <v>58</v>
      </c>
      <c r="J40" s="63" t="s">
        <v>955</v>
      </c>
      <c r="K40" s="171" t="str">
        <f t="shared" si="2"/>
        <v>à collecter</v>
      </c>
      <c r="L40" s="207"/>
    </row>
    <row r="41" spans="1:12" ht="57.6" outlineLevel="1" x14ac:dyDescent="0.3">
      <c r="A41" s="10" t="s">
        <v>49</v>
      </c>
      <c r="B41" s="63">
        <v>28</v>
      </c>
      <c r="C41" s="72" t="s">
        <v>831</v>
      </c>
      <c r="D41" s="62"/>
      <c r="E41" s="110" t="s">
        <v>768</v>
      </c>
      <c r="F41" s="63"/>
      <c r="G41" s="62" t="s">
        <v>439</v>
      </c>
      <c r="H41" s="63"/>
      <c r="I41" s="63" t="s">
        <v>58</v>
      </c>
      <c r="J41" s="63" t="s">
        <v>955</v>
      </c>
      <c r="K41" s="171" t="str">
        <f t="shared" si="2"/>
        <v>à collecter</v>
      </c>
      <c r="L41" s="207"/>
    </row>
    <row r="42" spans="1:12" ht="36" outlineLevel="1" x14ac:dyDescent="0.3">
      <c r="A42" s="10" t="s">
        <v>49</v>
      </c>
      <c r="B42" s="63">
        <v>29</v>
      </c>
      <c r="C42" s="56" t="s">
        <v>53</v>
      </c>
      <c r="D42" s="62"/>
      <c r="E42" s="143"/>
      <c r="F42" s="63"/>
      <c r="G42" s="62"/>
      <c r="H42" s="63"/>
      <c r="I42" s="63"/>
      <c r="J42" s="63" t="s">
        <v>955</v>
      </c>
      <c r="K42" s="171" t="str">
        <f t="shared" si="2"/>
        <v>à collecter</v>
      </c>
      <c r="L42" s="207"/>
    </row>
    <row r="43" spans="1:12" ht="43.2" outlineLevel="1" x14ac:dyDescent="0.3">
      <c r="A43" s="10" t="s">
        <v>49</v>
      </c>
      <c r="B43" s="142">
        <v>30</v>
      </c>
      <c r="C43" s="72" t="s">
        <v>832</v>
      </c>
      <c r="D43" s="62"/>
      <c r="E43" s="110" t="s">
        <v>768</v>
      </c>
      <c r="F43" s="63"/>
      <c r="G43" s="62" t="s">
        <v>946</v>
      </c>
      <c r="H43" s="63"/>
      <c r="I43" s="63" t="s">
        <v>58</v>
      </c>
      <c r="J43" s="63" t="s">
        <v>955</v>
      </c>
      <c r="K43" s="171" t="str">
        <f t="shared" si="2"/>
        <v>à collecter</v>
      </c>
      <c r="L43" s="207"/>
    </row>
    <row r="44" spans="1:12" ht="43.2" outlineLevel="1" x14ac:dyDescent="0.3">
      <c r="A44" s="10" t="s">
        <v>49</v>
      </c>
      <c r="B44" s="63">
        <v>31</v>
      </c>
      <c r="C44" s="72" t="s">
        <v>833</v>
      </c>
      <c r="D44" s="62"/>
      <c r="E44" s="109" t="s">
        <v>768</v>
      </c>
      <c r="F44" s="63"/>
      <c r="G44" s="62" t="s">
        <v>440</v>
      </c>
      <c r="H44" s="63"/>
      <c r="I44" s="63" t="s">
        <v>58</v>
      </c>
      <c r="J44" s="63" t="s">
        <v>955</v>
      </c>
      <c r="K44" s="171" t="str">
        <f t="shared" si="2"/>
        <v>à collecter</v>
      </c>
      <c r="L44" s="207"/>
    </row>
    <row r="45" spans="1:12" ht="36" outlineLevel="1" x14ac:dyDescent="0.3">
      <c r="A45" s="10" t="s">
        <v>49</v>
      </c>
      <c r="B45" s="55">
        <v>814</v>
      </c>
      <c r="C45" s="56" t="s">
        <v>54</v>
      </c>
      <c r="D45" s="62"/>
      <c r="E45" s="145"/>
      <c r="F45" s="63"/>
      <c r="G45" s="62"/>
      <c r="H45" s="63"/>
      <c r="I45" s="63"/>
      <c r="J45" s="63" t="s">
        <v>22</v>
      </c>
      <c r="K45" s="171" t="str">
        <f>IF(OR("EHPAD"=$B$1,"toutes les données"=$B$1),"à collecter","non concerné ")</f>
        <v>à collecter</v>
      </c>
      <c r="L45" s="207"/>
    </row>
    <row r="46" spans="1:12" ht="43.2" outlineLevel="1" x14ac:dyDescent="0.3">
      <c r="A46" s="10" t="s">
        <v>49</v>
      </c>
      <c r="B46" s="142">
        <v>32</v>
      </c>
      <c r="C46" s="62" t="s">
        <v>55</v>
      </c>
      <c r="D46" s="62"/>
      <c r="E46" s="109" t="s">
        <v>768</v>
      </c>
      <c r="F46" s="63"/>
      <c r="G46" s="62" t="s">
        <v>928</v>
      </c>
      <c r="H46" s="63"/>
      <c r="I46" s="63" t="s">
        <v>441</v>
      </c>
      <c r="J46" s="63" t="s">
        <v>22</v>
      </c>
      <c r="K46" s="171" t="str">
        <f>IF(OR("EHPAD"=$B$1,"toutes les données"=$B$1),"à collecter","non concerné ")</f>
        <v>à collecter</v>
      </c>
      <c r="L46" s="207"/>
    </row>
    <row r="47" spans="1:12" ht="36" outlineLevel="1" x14ac:dyDescent="0.3">
      <c r="A47" s="10" t="s">
        <v>49</v>
      </c>
      <c r="B47" s="142">
        <v>33</v>
      </c>
      <c r="C47" s="62" t="s">
        <v>56</v>
      </c>
      <c r="D47" s="62"/>
      <c r="E47" s="109" t="s">
        <v>768</v>
      </c>
      <c r="F47" s="63"/>
      <c r="G47" s="62" t="s">
        <v>929</v>
      </c>
      <c r="H47" s="63"/>
      <c r="I47" s="63" t="s">
        <v>59</v>
      </c>
      <c r="J47" s="261" t="s">
        <v>930</v>
      </c>
      <c r="K47" s="171" t="str">
        <f>IF(OR("CAMSP"=$B$1,"CMPP"=$B$1,"toutes les données"=$B$1),"à collecter","non concerné ")</f>
        <v>à collecter</v>
      </c>
      <c r="L47" s="207"/>
    </row>
    <row r="48" spans="1:12" ht="43.2" outlineLevel="1" x14ac:dyDescent="0.3">
      <c r="A48" s="10" t="s">
        <v>49</v>
      </c>
      <c r="B48" s="63">
        <v>34</v>
      </c>
      <c r="C48" s="62" t="s">
        <v>57</v>
      </c>
      <c r="D48" s="62"/>
      <c r="E48" s="109" t="s">
        <v>768</v>
      </c>
      <c r="F48" s="63"/>
      <c r="G48" s="62"/>
      <c r="H48" s="63"/>
      <c r="I48" s="63"/>
      <c r="J48" s="63" t="s">
        <v>953</v>
      </c>
      <c r="K48" s="171" t="str">
        <f t="shared" ref="K48:K60" si="3">IF(OR("IME"=$B$1,"ITEP"=$B$1,"IEM"=$B$1,"IMP"=$B$1,"IDA"=$B$1,"EEAP"=$B$1,"IDV"=$B$1,"MAS"=$B$1,"FAM/EAM"=$B$1,"CRP"=$B$1,"EEAH"=$B$1,"EANM"=$B$1,"EHPAD"=$B$1,"ESAT"=$B$1,"SSIAD"=$B$1,"SESSAD"=$B$1,"SAMSAH"=$B$1,"SPASAD"=$B$1,"SAVS"=$B$1,"CAMSP"=$B$1,"CMPP"=$B$1,"toutes les données"=$B$1),"à collecter","non concerné ")</f>
        <v>à collecter</v>
      </c>
      <c r="L48" s="207"/>
    </row>
    <row r="49" spans="1:12" ht="43.2" outlineLevel="1" x14ac:dyDescent="0.3">
      <c r="A49" s="10" t="s">
        <v>49</v>
      </c>
      <c r="B49" s="55">
        <v>35</v>
      </c>
      <c r="C49" s="56" t="s">
        <v>60</v>
      </c>
      <c r="D49" s="56"/>
      <c r="E49" s="55"/>
      <c r="F49" s="55"/>
      <c r="G49" s="56"/>
      <c r="H49" s="55"/>
      <c r="I49" s="55"/>
      <c r="J49" s="63" t="s">
        <v>953</v>
      </c>
      <c r="K49" s="171" t="str">
        <f t="shared" si="3"/>
        <v>à collecter</v>
      </c>
      <c r="L49" s="207"/>
    </row>
    <row r="50" spans="1:12" ht="172.8" outlineLevel="1" x14ac:dyDescent="0.3">
      <c r="A50" s="10" t="s">
        <v>49</v>
      </c>
      <c r="B50" s="63">
        <v>839</v>
      </c>
      <c r="C50" s="62" t="s">
        <v>1066</v>
      </c>
      <c r="D50" s="62" t="s">
        <v>1122</v>
      </c>
      <c r="E50" s="109" t="s">
        <v>768</v>
      </c>
      <c r="F50" s="63"/>
      <c r="G50" s="62" t="s">
        <v>63</v>
      </c>
      <c r="H50" s="63"/>
      <c r="I50" s="63"/>
      <c r="J50" s="63" t="s">
        <v>953</v>
      </c>
      <c r="K50" s="171" t="str">
        <f t="shared" si="3"/>
        <v>à collecter</v>
      </c>
      <c r="L50" s="207"/>
    </row>
    <row r="51" spans="1:12" ht="43.2" outlineLevel="1" x14ac:dyDescent="0.3">
      <c r="A51" s="10" t="s">
        <v>49</v>
      </c>
      <c r="B51" s="63">
        <v>36</v>
      </c>
      <c r="C51" s="72" t="s">
        <v>834</v>
      </c>
      <c r="D51" s="62"/>
      <c r="E51" s="109" t="s">
        <v>768</v>
      </c>
      <c r="F51" s="63" t="s">
        <v>65</v>
      </c>
      <c r="G51" s="62" t="s">
        <v>64</v>
      </c>
      <c r="H51" s="63" t="s">
        <v>551</v>
      </c>
      <c r="I51" s="63" t="s">
        <v>784</v>
      </c>
      <c r="J51" s="63" t="s">
        <v>953</v>
      </c>
      <c r="K51" s="171" t="str">
        <f t="shared" si="3"/>
        <v>à collecter</v>
      </c>
      <c r="L51" s="207"/>
    </row>
    <row r="52" spans="1:12" ht="43.2" outlineLevel="1" x14ac:dyDescent="0.3">
      <c r="A52" s="10" t="s">
        <v>49</v>
      </c>
      <c r="B52" s="55">
        <v>37</v>
      </c>
      <c r="C52" s="56" t="s">
        <v>61</v>
      </c>
      <c r="D52" s="56"/>
      <c r="E52" s="55"/>
      <c r="F52" s="55"/>
      <c r="G52" s="56"/>
      <c r="H52" s="55"/>
      <c r="I52" s="55"/>
      <c r="J52" s="63" t="s">
        <v>953</v>
      </c>
      <c r="K52" s="171" t="str">
        <f t="shared" si="3"/>
        <v>à collecter</v>
      </c>
      <c r="L52" s="207"/>
    </row>
    <row r="53" spans="1:12" ht="172.8" outlineLevel="1" x14ac:dyDescent="0.3">
      <c r="A53" s="10" t="s">
        <v>49</v>
      </c>
      <c r="B53" s="63">
        <v>923</v>
      </c>
      <c r="C53" s="62" t="s">
        <v>1066</v>
      </c>
      <c r="D53" s="62" t="s">
        <v>1122</v>
      </c>
      <c r="E53" s="109" t="s">
        <v>768</v>
      </c>
      <c r="F53" s="63"/>
      <c r="G53" s="62" t="s">
        <v>63</v>
      </c>
      <c r="H53" s="63"/>
      <c r="I53" s="63"/>
      <c r="J53" s="63" t="s">
        <v>953</v>
      </c>
      <c r="K53" s="171" t="str">
        <f t="shared" si="3"/>
        <v>à collecter</v>
      </c>
      <c r="L53" s="207"/>
    </row>
    <row r="54" spans="1:12" ht="43.2" outlineLevel="1" x14ac:dyDescent="0.3">
      <c r="A54" s="10" t="s">
        <v>49</v>
      </c>
      <c r="B54" s="63">
        <v>38</v>
      </c>
      <c r="C54" s="72" t="s">
        <v>835</v>
      </c>
      <c r="D54" s="62"/>
      <c r="E54" s="109" t="s">
        <v>768</v>
      </c>
      <c r="F54" s="63" t="s">
        <v>66</v>
      </c>
      <c r="G54" s="62" t="s">
        <v>64</v>
      </c>
      <c r="H54" s="63" t="s">
        <v>551</v>
      </c>
      <c r="I54" s="65"/>
      <c r="J54" s="63" t="s">
        <v>953</v>
      </c>
      <c r="K54" s="171" t="str">
        <f t="shared" si="3"/>
        <v>à collecter</v>
      </c>
      <c r="L54" s="207"/>
    </row>
    <row r="55" spans="1:12" ht="43.2" outlineLevel="1" x14ac:dyDescent="0.3">
      <c r="A55" s="10" t="s">
        <v>49</v>
      </c>
      <c r="B55" s="55">
        <v>39</v>
      </c>
      <c r="C55" s="56" t="s">
        <v>62</v>
      </c>
      <c r="D55" s="56"/>
      <c r="E55" s="55"/>
      <c r="F55" s="55"/>
      <c r="G55" s="56"/>
      <c r="H55" s="55"/>
      <c r="I55" s="55"/>
      <c r="J55" s="63" t="s">
        <v>953</v>
      </c>
      <c r="K55" s="171" t="str">
        <f t="shared" si="3"/>
        <v>à collecter</v>
      </c>
      <c r="L55" s="207"/>
    </row>
    <row r="56" spans="1:12" ht="172.8" outlineLevel="1" x14ac:dyDescent="0.3">
      <c r="A56" s="10" t="s">
        <v>49</v>
      </c>
      <c r="B56" s="63">
        <v>924</v>
      </c>
      <c r="C56" s="62" t="s">
        <v>1066</v>
      </c>
      <c r="D56" s="62" t="s">
        <v>1122</v>
      </c>
      <c r="E56" s="109" t="s">
        <v>768</v>
      </c>
      <c r="F56" s="63"/>
      <c r="G56" s="62" t="s">
        <v>63</v>
      </c>
      <c r="H56" s="63"/>
      <c r="I56" s="63"/>
      <c r="J56" s="63" t="s">
        <v>953</v>
      </c>
      <c r="K56" s="171" t="str">
        <f t="shared" si="3"/>
        <v>à collecter</v>
      </c>
      <c r="L56" s="207"/>
    </row>
    <row r="57" spans="1:12" ht="43.2" outlineLevel="1" x14ac:dyDescent="0.3">
      <c r="A57" s="10" t="s">
        <v>49</v>
      </c>
      <c r="B57" s="63">
        <v>40</v>
      </c>
      <c r="C57" s="72" t="s">
        <v>836</v>
      </c>
      <c r="D57" s="62"/>
      <c r="E57" s="109" t="s">
        <v>768</v>
      </c>
      <c r="F57" s="63" t="s">
        <v>67</v>
      </c>
      <c r="G57" s="62" t="s">
        <v>64</v>
      </c>
      <c r="H57" s="63" t="s">
        <v>551</v>
      </c>
      <c r="I57" s="65"/>
      <c r="J57" s="63" t="s">
        <v>953</v>
      </c>
      <c r="K57" s="171" t="str">
        <f t="shared" si="3"/>
        <v>à collecter</v>
      </c>
      <c r="L57" s="207"/>
    </row>
    <row r="58" spans="1:12" ht="43.2" outlineLevel="1" x14ac:dyDescent="0.3">
      <c r="A58" s="10" t="s">
        <v>49</v>
      </c>
      <c r="B58" s="55">
        <v>41</v>
      </c>
      <c r="C58" s="56" t="s">
        <v>68</v>
      </c>
      <c r="D58" s="56"/>
      <c r="E58" s="55"/>
      <c r="F58" s="55"/>
      <c r="G58" s="56"/>
      <c r="H58" s="55"/>
      <c r="I58" s="55"/>
      <c r="J58" s="63" t="s">
        <v>953</v>
      </c>
      <c r="K58" s="171" t="str">
        <f t="shared" si="3"/>
        <v>à collecter</v>
      </c>
      <c r="L58" s="207"/>
    </row>
    <row r="59" spans="1:12" ht="172.8" outlineLevel="1" x14ac:dyDescent="0.3">
      <c r="A59" s="10" t="s">
        <v>49</v>
      </c>
      <c r="B59" s="63">
        <v>925</v>
      </c>
      <c r="C59" s="62" t="s">
        <v>1066</v>
      </c>
      <c r="D59" s="62" t="s">
        <v>1122</v>
      </c>
      <c r="E59" s="109" t="s">
        <v>768</v>
      </c>
      <c r="F59" s="63"/>
      <c r="G59" s="62" t="s">
        <v>63</v>
      </c>
      <c r="H59" s="63"/>
      <c r="I59" s="63"/>
      <c r="J59" s="63" t="s">
        <v>953</v>
      </c>
      <c r="K59" s="171" t="str">
        <f t="shared" si="3"/>
        <v>à collecter</v>
      </c>
      <c r="L59" s="207"/>
    </row>
    <row r="60" spans="1:12" ht="55.2" customHeight="1" outlineLevel="1" x14ac:dyDescent="0.3">
      <c r="A60" s="10" t="s">
        <v>49</v>
      </c>
      <c r="B60" s="63">
        <v>42</v>
      </c>
      <c r="C60" s="72" t="s">
        <v>837</v>
      </c>
      <c r="D60" s="62"/>
      <c r="E60" s="109" t="s">
        <v>768</v>
      </c>
      <c r="F60" s="63" t="s">
        <v>1092</v>
      </c>
      <c r="G60" s="62" t="s">
        <v>64</v>
      </c>
      <c r="H60" s="63" t="s">
        <v>551</v>
      </c>
      <c r="I60" s="65"/>
      <c r="J60" s="63" t="s">
        <v>953</v>
      </c>
      <c r="K60" s="171" t="str">
        <f t="shared" si="3"/>
        <v>à collecter</v>
      </c>
      <c r="L60" s="207"/>
    </row>
    <row r="61" spans="1:12" ht="72" outlineLevel="1" x14ac:dyDescent="0.3">
      <c r="A61" s="10" t="s">
        <v>49</v>
      </c>
      <c r="B61" s="63">
        <v>44</v>
      </c>
      <c r="C61" s="62" t="s">
        <v>69</v>
      </c>
      <c r="D61" s="72" t="s">
        <v>71</v>
      </c>
      <c r="E61" s="108" t="s">
        <v>768</v>
      </c>
      <c r="F61" s="550"/>
      <c r="G61" s="62" t="s">
        <v>72</v>
      </c>
      <c r="H61" s="63"/>
      <c r="I61" s="63"/>
      <c r="J61" s="63" t="s">
        <v>944</v>
      </c>
      <c r="K61" s="171" t="str">
        <f>IF(OR("EEAP"=$B$1,"MAS"=$B$1,"FAM/EAM"=$B$1,"CRP"=$B$1,"EANM"=$B$1,"EHPAD"=$B$1,"toutes les données"=$B$1),"à collecter","non concerné ")</f>
        <v>à collecter</v>
      </c>
      <c r="L61" s="207"/>
    </row>
    <row r="62" spans="1:12" ht="43.2" outlineLevel="1" x14ac:dyDescent="0.3">
      <c r="A62" s="10" t="s">
        <v>49</v>
      </c>
      <c r="B62" s="55">
        <v>836</v>
      </c>
      <c r="C62" s="56" t="s">
        <v>70</v>
      </c>
      <c r="D62" s="56"/>
      <c r="E62" s="55"/>
      <c r="F62" s="55"/>
      <c r="G62" s="56"/>
      <c r="H62" s="55"/>
      <c r="I62" s="55"/>
      <c r="J62" s="63" t="s">
        <v>953</v>
      </c>
      <c r="K62" s="171" t="str">
        <f t="shared" ref="K62:K79" si="4">IF(OR("IME"=$B$1,"ITEP"=$B$1,"IEM"=$B$1,"IMP"=$B$1,"IDA"=$B$1,"EEAP"=$B$1,"IDV"=$B$1,"MAS"=$B$1,"FAM/EAM"=$B$1,"CRP"=$B$1,"EEAH"=$B$1,"EANM"=$B$1,"EHPAD"=$B$1,"ESAT"=$B$1,"SSIAD"=$B$1,"SESSAD"=$B$1,"SAMSAH"=$B$1,"SPASAD"=$B$1,"SAVS"=$B$1,"CAMSP"=$B$1,"CMPP"=$B$1,"toutes les données"=$B$1),"à collecter","non concerné ")</f>
        <v>à collecter</v>
      </c>
      <c r="L62" s="207"/>
    </row>
    <row r="63" spans="1:12" ht="43.2" outlineLevel="1" x14ac:dyDescent="0.3">
      <c r="A63" s="10" t="s">
        <v>49</v>
      </c>
      <c r="B63" s="63">
        <v>46</v>
      </c>
      <c r="C63" s="62" t="s">
        <v>791</v>
      </c>
      <c r="D63" s="62"/>
      <c r="E63" s="109" t="s">
        <v>768</v>
      </c>
      <c r="F63" s="65"/>
      <c r="G63" s="62"/>
      <c r="H63" s="63" t="s">
        <v>555</v>
      </c>
      <c r="I63" s="63"/>
      <c r="J63" s="63" t="s">
        <v>953</v>
      </c>
      <c r="K63" s="171" t="str">
        <f t="shared" si="4"/>
        <v>à collecter</v>
      </c>
      <c r="L63" s="207"/>
    </row>
    <row r="64" spans="1:12" ht="43.2" outlineLevel="1" x14ac:dyDescent="0.3">
      <c r="A64" s="10" t="s">
        <v>49</v>
      </c>
      <c r="B64" s="63">
        <v>47</v>
      </c>
      <c r="C64" s="62" t="s">
        <v>792</v>
      </c>
      <c r="D64" s="72" t="s">
        <v>45</v>
      </c>
      <c r="E64" s="108" t="s">
        <v>768</v>
      </c>
      <c r="F64" s="65"/>
      <c r="G64" s="98"/>
      <c r="H64" s="65"/>
      <c r="I64" s="65"/>
      <c r="J64" s="63" t="s">
        <v>953</v>
      </c>
      <c r="K64" s="171" t="str">
        <f t="shared" si="4"/>
        <v>à collecter</v>
      </c>
      <c r="L64" s="207"/>
    </row>
    <row r="65" spans="1:12" ht="43.2" outlineLevel="1" x14ac:dyDescent="0.3">
      <c r="A65" s="10" t="s">
        <v>49</v>
      </c>
      <c r="B65" s="63">
        <v>50</v>
      </c>
      <c r="C65" s="62" t="s">
        <v>793</v>
      </c>
      <c r="D65" s="62"/>
      <c r="E65" s="109" t="s">
        <v>768</v>
      </c>
      <c r="F65" s="65"/>
      <c r="G65" s="62"/>
      <c r="H65" s="63" t="s">
        <v>555</v>
      </c>
      <c r="I65" s="63"/>
      <c r="J65" s="63" t="s">
        <v>953</v>
      </c>
      <c r="K65" s="171" t="str">
        <f t="shared" si="4"/>
        <v>à collecter</v>
      </c>
      <c r="L65" s="207"/>
    </row>
    <row r="66" spans="1:12" ht="43.2" outlineLevel="1" x14ac:dyDescent="0.3">
      <c r="A66" s="10" t="s">
        <v>49</v>
      </c>
      <c r="B66" s="63">
        <v>51</v>
      </c>
      <c r="C66" s="62" t="s">
        <v>794</v>
      </c>
      <c r="D66" s="72" t="s">
        <v>45</v>
      </c>
      <c r="E66" s="108" t="s">
        <v>768</v>
      </c>
      <c r="F66" s="63"/>
      <c r="G66" s="62"/>
      <c r="H66" s="63"/>
      <c r="I66" s="63"/>
      <c r="J66" s="63" t="s">
        <v>953</v>
      </c>
      <c r="K66" s="171" t="str">
        <f t="shared" si="4"/>
        <v>à collecter</v>
      </c>
      <c r="L66" s="207"/>
    </row>
    <row r="67" spans="1:12" ht="43.2" outlineLevel="1" x14ac:dyDescent="0.3">
      <c r="A67" s="10" t="s">
        <v>49</v>
      </c>
      <c r="B67" s="63">
        <v>53</v>
      </c>
      <c r="C67" s="62" t="s">
        <v>795</v>
      </c>
      <c r="D67" s="62"/>
      <c r="E67" s="109" t="s">
        <v>768</v>
      </c>
      <c r="F67" s="65"/>
      <c r="G67" s="62"/>
      <c r="H67" s="63" t="s">
        <v>555</v>
      </c>
      <c r="I67" s="63"/>
      <c r="J67" s="63" t="s">
        <v>953</v>
      </c>
      <c r="K67" s="171" t="str">
        <f t="shared" si="4"/>
        <v>à collecter</v>
      </c>
      <c r="L67" s="207"/>
    </row>
    <row r="68" spans="1:12" ht="78.599999999999994" customHeight="1" outlineLevel="1" x14ac:dyDescent="0.3">
      <c r="A68" s="10" t="s">
        <v>49</v>
      </c>
      <c r="B68" s="63">
        <v>55</v>
      </c>
      <c r="C68" s="62" t="s">
        <v>1067</v>
      </c>
      <c r="D68" s="62"/>
      <c r="E68" s="109" t="s">
        <v>768</v>
      </c>
      <c r="F68" s="65"/>
      <c r="G68" s="62" t="s">
        <v>1068</v>
      </c>
      <c r="H68" s="63" t="s">
        <v>555</v>
      </c>
      <c r="I68" s="63"/>
      <c r="J68" s="63" t="s">
        <v>953</v>
      </c>
      <c r="K68" s="171" t="str">
        <f t="shared" si="4"/>
        <v>à collecter</v>
      </c>
      <c r="L68" s="207"/>
    </row>
    <row r="69" spans="1:12" ht="43.2" outlineLevel="1" x14ac:dyDescent="0.3">
      <c r="A69" s="10" t="s">
        <v>49</v>
      </c>
      <c r="B69" s="63">
        <v>57</v>
      </c>
      <c r="C69" s="62" t="s">
        <v>796</v>
      </c>
      <c r="D69" s="62"/>
      <c r="E69" s="109" t="s">
        <v>768</v>
      </c>
      <c r="F69" s="65"/>
      <c r="G69" s="62"/>
      <c r="H69" s="63" t="s">
        <v>555</v>
      </c>
      <c r="I69" s="63"/>
      <c r="J69" s="63" t="s">
        <v>953</v>
      </c>
      <c r="K69" s="171" t="str">
        <f t="shared" si="4"/>
        <v>à collecter</v>
      </c>
      <c r="L69" s="207"/>
    </row>
    <row r="70" spans="1:12" ht="43.2" outlineLevel="1" x14ac:dyDescent="0.3">
      <c r="A70" s="10" t="s">
        <v>49</v>
      </c>
      <c r="B70" s="63">
        <v>835</v>
      </c>
      <c r="C70" s="62" t="s">
        <v>74</v>
      </c>
      <c r="D70" s="62"/>
      <c r="E70" s="109" t="s">
        <v>768</v>
      </c>
      <c r="F70" s="63"/>
      <c r="G70" s="62"/>
      <c r="H70" s="63"/>
      <c r="I70" s="63"/>
      <c r="J70" s="63" t="s">
        <v>953</v>
      </c>
      <c r="K70" s="171" t="str">
        <f t="shared" si="4"/>
        <v>à collecter</v>
      </c>
      <c r="L70" s="207"/>
    </row>
    <row r="71" spans="1:12" ht="43.2" outlineLevel="1" x14ac:dyDescent="0.3">
      <c r="A71" s="10" t="s">
        <v>49</v>
      </c>
      <c r="B71" s="63">
        <v>58</v>
      </c>
      <c r="C71" s="62" t="s">
        <v>75</v>
      </c>
      <c r="D71" s="72" t="s">
        <v>45</v>
      </c>
      <c r="E71" s="108" t="s">
        <v>768</v>
      </c>
      <c r="F71" s="65"/>
      <c r="G71" s="62"/>
      <c r="H71" s="63"/>
      <c r="I71" s="63"/>
      <c r="J71" s="63" t="s">
        <v>953</v>
      </c>
      <c r="K71" s="171" t="str">
        <f t="shared" si="4"/>
        <v>à collecter</v>
      </c>
      <c r="L71" s="207"/>
    </row>
    <row r="72" spans="1:12" ht="43.2" outlineLevel="1" x14ac:dyDescent="0.3">
      <c r="A72" s="10" t="s">
        <v>49</v>
      </c>
      <c r="B72" s="63">
        <v>59</v>
      </c>
      <c r="C72" s="62" t="s">
        <v>76</v>
      </c>
      <c r="D72" s="72" t="s">
        <v>45</v>
      </c>
      <c r="E72" s="108" t="s">
        <v>768</v>
      </c>
      <c r="F72" s="63"/>
      <c r="G72" s="62" t="s">
        <v>797</v>
      </c>
      <c r="H72" s="63"/>
      <c r="I72" s="63"/>
      <c r="J72" s="63" t="s">
        <v>953</v>
      </c>
      <c r="K72" s="171" t="str">
        <f t="shared" si="4"/>
        <v>à collecter</v>
      </c>
      <c r="L72" s="207"/>
    </row>
    <row r="73" spans="1:12" ht="43.2" outlineLevel="1" x14ac:dyDescent="0.3">
      <c r="A73" s="10" t="s">
        <v>49</v>
      </c>
      <c r="B73" s="63">
        <v>60</v>
      </c>
      <c r="C73" s="62" t="s">
        <v>77</v>
      </c>
      <c r="D73" s="72" t="s">
        <v>45</v>
      </c>
      <c r="E73" s="108" t="s">
        <v>768</v>
      </c>
      <c r="F73" s="63"/>
      <c r="G73" s="62" t="s">
        <v>78</v>
      </c>
      <c r="H73" s="63"/>
      <c r="I73" s="63"/>
      <c r="J73" s="63" t="s">
        <v>953</v>
      </c>
      <c r="K73" s="171" t="str">
        <f t="shared" si="4"/>
        <v>à collecter</v>
      </c>
      <c r="L73" s="207"/>
    </row>
    <row r="74" spans="1:12" ht="43.2" outlineLevel="1" x14ac:dyDescent="0.3">
      <c r="A74" s="10" t="s">
        <v>49</v>
      </c>
      <c r="B74" s="63">
        <v>61</v>
      </c>
      <c r="C74" s="62" t="s">
        <v>79</v>
      </c>
      <c r="D74" s="62"/>
      <c r="E74" s="109" t="s">
        <v>768</v>
      </c>
      <c r="F74" s="63" t="s">
        <v>73</v>
      </c>
      <c r="G74" s="62" t="s">
        <v>82</v>
      </c>
      <c r="H74" s="63"/>
      <c r="I74" s="63"/>
      <c r="J74" s="63" t="s">
        <v>953</v>
      </c>
      <c r="K74" s="171" t="str">
        <f t="shared" si="4"/>
        <v>à collecter</v>
      </c>
      <c r="L74" s="207"/>
    </row>
    <row r="75" spans="1:12" ht="43.2" outlineLevel="1" x14ac:dyDescent="0.3">
      <c r="A75" s="10" t="s">
        <v>49</v>
      </c>
      <c r="B75" s="63">
        <v>62</v>
      </c>
      <c r="C75" s="62" t="s">
        <v>80</v>
      </c>
      <c r="D75" s="62"/>
      <c r="E75" s="109" t="s">
        <v>768</v>
      </c>
      <c r="F75" s="63" t="s">
        <v>73</v>
      </c>
      <c r="G75" s="62" t="s">
        <v>83</v>
      </c>
      <c r="H75" s="63"/>
      <c r="I75" s="63"/>
      <c r="J75" s="63" t="s">
        <v>953</v>
      </c>
      <c r="K75" s="171" t="str">
        <f t="shared" si="4"/>
        <v>à collecter</v>
      </c>
      <c r="L75" s="207"/>
    </row>
    <row r="76" spans="1:12" ht="43.2" outlineLevel="1" x14ac:dyDescent="0.3">
      <c r="A76" s="10" t="s">
        <v>49</v>
      </c>
      <c r="B76" s="63">
        <v>63</v>
      </c>
      <c r="C76" s="62" t="s">
        <v>81</v>
      </c>
      <c r="D76" s="62"/>
      <c r="E76" s="109" t="s">
        <v>768</v>
      </c>
      <c r="F76" s="63" t="s">
        <v>73</v>
      </c>
      <c r="G76" s="62"/>
      <c r="H76" s="63"/>
      <c r="I76" s="63"/>
      <c r="J76" s="63" t="s">
        <v>953</v>
      </c>
      <c r="K76" s="171" t="str">
        <f t="shared" si="4"/>
        <v>à collecter</v>
      </c>
      <c r="L76" s="207"/>
    </row>
    <row r="77" spans="1:12" ht="172.8" outlineLevel="1" x14ac:dyDescent="0.3">
      <c r="A77" s="10" t="s">
        <v>49</v>
      </c>
      <c r="B77" s="63">
        <v>64</v>
      </c>
      <c r="C77" s="62" t="s">
        <v>798</v>
      </c>
      <c r="D77" s="72" t="s">
        <v>84</v>
      </c>
      <c r="E77" s="108" t="s">
        <v>768</v>
      </c>
      <c r="F77" s="63" t="s">
        <v>73</v>
      </c>
      <c r="G77" s="62" t="s">
        <v>87</v>
      </c>
      <c r="H77" s="63"/>
      <c r="I77" s="63"/>
      <c r="J77" s="63" t="s">
        <v>953</v>
      </c>
      <c r="K77" s="171" t="str">
        <f t="shared" si="4"/>
        <v>à collecter</v>
      </c>
      <c r="L77" s="207"/>
    </row>
    <row r="78" spans="1:12" ht="86.4" outlineLevel="1" x14ac:dyDescent="0.3">
      <c r="A78" s="10" t="s">
        <v>49</v>
      </c>
      <c r="B78" s="63">
        <v>65</v>
      </c>
      <c r="C78" s="62" t="s">
        <v>799</v>
      </c>
      <c r="D78" s="72" t="s">
        <v>85</v>
      </c>
      <c r="E78" s="108" t="s">
        <v>768</v>
      </c>
      <c r="F78" s="63" t="s">
        <v>73</v>
      </c>
      <c r="G78" s="62" t="s">
        <v>87</v>
      </c>
      <c r="H78" s="63"/>
      <c r="I78" s="63"/>
      <c r="J78" s="63" t="s">
        <v>953</v>
      </c>
      <c r="K78" s="171" t="str">
        <f t="shared" si="4"/>
        <v>à collecter</v>
      </c>
      <c r="L78" s="207"/>
    </row>
    <row r="79" spans="1:12" ht="115.8" outlineLevel="1" thickBot="1" x14ac:dyDescent="0.35">
      <c r="A79" s="205" t="s">
        <v>49</v>
      </c>
      <c r="B79" s="69">
        <v>66</v>
      </c>
      <c r="C79" s="68" t="s">
        <v>800</v>
      </c>
      <c r="D79" s="99" t="s">
        <v>86</v>
      </c>
      <c r="E79" s="206" t="s">
        <v>768</v>
      </c>
      <c r="F79" s="69" t="s">
        <v>73</v>
      </c>
      <c r="G79" s="68" t="s">
        <v>87</v>
      </c>
      <c r="H79" s="69"/>
      <c r="I79" s="69"/>
      <c r="J79" s="69" t="s">
        <v>953</v>
      </c>
      <c r="K79" s="172" t="str">
        <f t="shared" si="4"/>
        <v>à collecter</v>
      </c>
      <c r="L79" s="207"/>
    </row>
    <row r="80" spans="1:12" ht="18.600000000000001" outlineLevel="1" thickBot="1" x14ac:dyDescent="0.35">
      <c r="A80" s="208"/>
      <c r="B80" s="209"/>
      <c r="C80" s="210"/>
      <c r="D80" s="211"/>
      <c r="E80" s="212"/>
      <c r="F80" s="209"/>
      <c r="G80" s="210"/>
      <c r="H80" s="209"/>
      <c r="I80" s="209"/>
      <c r="J80" s="213"/>
      <c r="K80" s="209"/>
      <c r="L80" s="172"/>
    </row>
    <row r="81" spans="1:12" ht="18.600000000000001" thickBot="1" x14ac:dyDescent="0.35">
      <c r="A81" s="90"/>
      <c r="D81" s="81"/>
      <c r="E81" s="114"/>
      <c r="G81" s="2"/>
    </row>
    <row r="82" spans="1:12" ht="48" customHeight="1" thickBot="1" x14ac:dyDescent="0.35">
      <c r="A82" s="230" t="s">
        <v>88</v>
      </c>
      <c r="B82" s="101"/>
      <c r="C82" s="101"/>
      <c r="D82" s="101"/>
      <c r="E82" s="113"/>
      <c r="F82" s="101"/>
      <c r="G82" s="101"/>
      <c r="H82" s="101"/>
      <c r="I82" s="101"/>
      <c r="J82" s="153"/>
      <c r="K82" s="101"/>
      <c r="L82" s="218"/>
    </row>
    <row r="83" spans="1:12" ht="144" outlineLevel="1" x14ac:dyDescent="0.3">
      <c r="A83" s="204" t="s">
        <v>88</v>
      </c>
      <c r="B83" s="85">
        <v>840</v>
      </c>
      <c r="C83" s="86" t="s">
        <v>89</v>
      </c>
      <c r="D83" s="86"/>
      <c r="E83" s="85"/>
      <c r="F83" s="85"/>
      <c r="G83" s="86"/>
      <c r="H83" s="85"/>
      <c r="I83" s="85"/>
      <c r="J83" s="173" t="s">
        <v>953</v>
      </c>
      <c r="K83" s="147" t="str">
        <f t="shared" ref="K83:K106" si="5">IF(OR("IME"=$B$1,"ITEP"=$B$1,"IEM"=$B$1,"IMP"=$B$1,"IDA"=$B$1,"EEAP"=$B$1,"IDV"=$B$1,"MAS"=$B$1,"FAM/EAM"=$B$1,"CRP"=$B$1,"EEAH"=$B$1,"EANM"=$B$1,"EHPAD"=$B$1,"ESAT"=$B$1,"SSIAD"=$B$1,"SESSAD"=$B$1,"SAMSAH"=$B$1,"SPASAD"=$B$1,"SAVS"=$B$1,"CAMSP"=$B$1,"CMPP"=$B$1,"toutes les données"=$B$1),"à collecter","non concerné ")</f>
        <v>à collecter</v>
      </c>
      <c r="L83" s="207"/>
    </row>
    <row r="84" spans="1:12" ht="144" outlineLevel="1" x14ac:dyDescent="0.3">
      <c r="A84" s="10" t="s">
        <v>88</v>
      </c>
      <c r="B84" s="63">
        <v>927</v>
      </c>
      <c r="C84" s="62" t="s">
        <v>90</v>
      </c>
      <c r="D84" s="72" t="s">
        <v>91</v>
      </c>
      <c r="E84" s="108" t="s">
        <v>768</v>
      </c>
      <c r="F84" s="63"/>
      <c r="G84" s="62"/>
      <c r="H84" s="63"/>
      <c r="I84" s="63"/>
      <c r="J84" s="63" t="s">
        <v>953</v>
      </c>
      <c r="K84" s="171" t="str">
        <f t="shared" si="5"/>
        <v>à collecter</v>
      </c>
      <c r="L84" s="207"/>
    </row>
    <row r="85" spans="1:12" ht="144" outlineLevel="1" x14ac:dyDescent="0.3">
      <c r="A85" s="10" t="s">
        <v>88</v>
      </c>
      <c r="B85" s="63">
        <v>928</v>
      </c>
      <c r="C85" s="62" t="s">
        <v>801</v>
      </c>
      <c r="D85" s="72" t="s">
        <v>92</v>
      </c>
      <c r="E85" s="108" t="s">
        <v>768</v>
      </c>
      <c r="F85" s="63" t="s">
        <v>93</v>
      </c>
      <c r="G85" s="62"/>
      <c r="H85" s="63"/>
      <c r="I85" s="63"/>
      <c r="J85" s="63" t="s">
        <v>953</v>
      </c>
      <c r="K85" s="171" t="str">
        <f t="shared" si="5"/>
        <v>à collecter</v>
      </c>
      <c r="L85" s="207"/>
    </row>
    <row r="86" spans="1:12" ht="144" outlineLevel="1" x14ac:dyDescent="0.3">
      <c r="A86" s="10" t="s">
        <v>88</v>
      </c>
      <c r="B86" s="63">
        <v>929</v>
      </c>
      <c r="C86" s="62" t="s">
        <v>94</v>
      </c>
      <c r="D86" s="72" t="s">
        <v>91</v>
      </c>
      <c r="E86" s="108" t="s">
        <v>768</v>
      </c>
      <c r="F86" s="63"/>
      <c r="G86" s="62"/>
      <c r="H86" s="63"/>
      <c r="I86" s="63"/>
      <c r="J86" s="63" t="s">
        <v>953</v>
      </c>
      <c r="K86" s="171" t="str">
        <f t="shared" si="5"/>
        <v>à collecter</v>
      </c>
      <c r="L86" s="207"/>
    </row>
    <row r="87" spans="1:12" ht="144" outlineLevel="1" x14ac:dyDescent="0.3">
      <c r="A87" s="10" t="s">
        <v>88</v>
      </c>
      <c r="B87" s="63">
        <v>930</v>
      </c>
      <c r="C87" s="62" t="s">
        <v>802</v>
      </c>
      <c r="D87" s="72" t="s">
        <v>92</v>
      </c>
      <c r="E87" s="108" t="s">
        <v>768</v>
      </c>
      <c r="F87" s="63" t="s">
        <v>95</v>
      </c>
      <c r="G87" s="62"/>
      <c r="H87" s="63"/>
      <c r="I87" s="63"/>
      <c r="J87" s="63" t="s">
        <v>953</v>
      </c>
      <c r="K87" s="171" t="str">
        <f t="shared" si="5"/>
        <v>à collecter</v>
      </c>
      <c r="L87" s="207"/>
    </row>
    <row r="88" spans="1:12" ht="144" outlineLevel="1" x14ac:dyDescent="0.3">
      <c r="A88" s="10" t="s">
        <v>88</v>
      </c>
      <c r="B88" s="55">
        <v>1029</v>
      </c>
      <c r="C88" s="56" t="s">
        <v>96</v>
      </c>
      <c r="D88" s="56"/>
      <c r="E88" s="55"/>
      <c r="F88" s="55"/>
      <c r="G88" s="56"/>
      <c r="H88" s="55"/>
      <c r="I88" s="55"/>
      <c r="J88" s="63" t="s">
        <v>953</v>
      </c>
      <c r="K88" s="171" t="str">
        <f t="shared" si="5"/>
        <v>à collecter</v>
      </c>
      <c r="L88" s="207"/>
    </row>
    <row r="89" spans="1:12" ht="144" outlineLevel="1" x14ac:dyDescent="0.3">
      <c r="A89" s="10" t="s">
        <v>88</v>
      </c>
      <c r="B89" s="63">
        <v>931</v>
      </c>
      <c r="C89" s="62" t="s">
        <v>96</v>
      </c>
      <c r="D89" s="72" t="s">
        <v>91</v>
      </c>
      <c r="E89" s="108" t="s">
        <v>768</v>
      </c>
      <c r="F89" s="63"/>
      <c r="G89" s="62"/>
      <c r="H89" s="63"/>
      <c r="I89" s="63"/>
      <c r="J89" s="63" t="s">
        <v>953</v>
      </c>
      <c r="K89" s="171" t="str">
        <f t="shared" si="5"/>
        <v>à collecter</v>
      </c>
      <c r="L89" s="207"/>
    </row>
    <row r="90" spans="1:12" ht="144" outlineLevel="1" x14ac:dyDescent="0.3">
      <c r="A90" s="10" t="s">
        <v>88</v>
      </c>
      <c r="B90" s="63">
        <v>932</v>
      </c>
      <c r="C90" s="62" t="s">
        <v>803</v>
      </c>
      <c r="D90" s="72" t="s">
        <v>92</v>
      </c>
      <c r="E90" s="108" t="s">
        <v>768</v>
      </c>
      <c r="F90" s="63" t="s">
        <v>97</v>
      </c>
      <c r="G90" s="62"/>
      <c r="H90" s="63"/>
      <c r="I90" s="63"/>
      <c r="J90" s="63" t="s">
        <v>953</v>
      </c>
      <c r="K90" s="171" t="str">
        <f t="shared" si="5"/>
        <v>à collecter</v>
      </c>
      <c r="L90" s="207"/>
    </row>
    <row r="91" spans="1:12" ht="144" outlineLevel="1" x14ac:dyDescent="0.3">
      <c r="A91" s="10" t="s">
        <v>88</v>
      </c>
      <c r="B91" s="55">
        <v>841</v>
      </c>
      <c r="C91" s="56" t="s">
        <v>98</v>
      </c>
      <c r="D91" s="56"/>
      <c r="E91" s="55"/>
      <c r="F91" s="55"/>
      <c r="G91" s="56"/>
      <c r="H91" s="55"/>
      <c r="I91" s="55"/>
      <c r="J91" s="63" t="s">
        <v>953</v>
      </c>
      <c r="K91" s="171" t="str">
        <f t="shared" si="5"/>
        <v>à collecter</v>
      </c>
      <c r="L91" s="207"/>
    </row>
    <row r="92" spans="1:12" ht="144" outlineLevel="1" x14ac:dyDescent="0.3">
      <c r="A92" s="10" t="s">
        <v>88</v>
      </c>
      <c r="B92" s="63">
        <v>933</v>
      </c>
      <c r="C92" s="62" t="s">
        <v>99</v>
      </c>
      <c r="D92" s="72" t="s">
        <v>91</v>
      </c>
      <c r="E92" s="108" t="s">
        <v>768</v>
      </c>
      <c r="F92" s="63"/>
      <c r="G92" s="62"/>
      <c r="H92" s="63"/>
      <c r="I92" s="63"/>
      <c r="J92" s="63" t="s">
        <v>953</v>
      </c>
      <c r="K92" s="171" t="str">
        <f t="shared" si="5"/>
        <v>à collecter</v>
      </c>
      <c r="L92" s="207"/>
    </row>
    <row r="93" spans="1:12" ht="144" outlineLevel="1" x14ac:dyDescent="0.3">
      <c r="A93" s="10" t="s">
        <v>88</v>
      </c>
      <c r="B93" s="63">
        <v>934</v>
      </c>
      <c r="C93" s="62" t="s">
        <v>804</v>
      </c>
      <c r="D93" s="72" t="s">
        <v>92</v>
      </c>
      <c r="E93" s="108" t="s">
        <v>768</v>
      </c>
      <c r="F93" s="63" t="s">
        <v>100</v>
      </c>
      <c r="G93" s="62"/>
      <c r="H93" s="63"/>
      <c r="I93" s="63"/>
      <c r="J93" s="63" t="s">
        <v>953</v>
      </c>
      <c r="K93" s="171" t="str">
        <f t="shared" si="5"/>
        <v>à collecter</v>
      </c>
      <c r="L93" s="207"/>
    </row>
    <row r="94" spans="1:12" ht="144" outlineLevel="1" x14ac:dyDescent="0.3">
      <c r="A94" s="10" t="s">
        <v>88</v>
      </c>
      <c r="B94" s="63">
        <v>935</v>
      </c>
      <c r="C94" s="62" t="s">
        <v>101</v>
      </c>
      <c r="D94" s="72" t="s">
        <v>91</v>
      </c>
      <c r="E94" s="108" t="s">
        <v>768</v>
      </c>
      <c r="F94" s="63"/>
      <c r="G94" s="62"/>
      <c r="H94" s="63"/>
      <c r="I94" s="63"/>
      <c r="J94" s="63" t="s">
        <v>953</v>
      </c>
      <c r="K94" s="171" t="str">
        <f t="shared" si="5"/>
        <v>à collecter</v>
      </c>
      <c r="L94" s="207"/>
    </row>
    <row r="95" spans="1:12" ht="144" outlineLevel="1" x14ac:dyDescent="0.3">
      <c r="A95" s="10" t="s">
        <v>88</v>
      </c>
      <c r="B95" s="63">
        <v>936</v>
      </c>
      <c r="C95" s="62" t="s">
        <v>805</v>
      </c>
      <c r="D95" s="72" t="s">
        <v>92</v>
      </c>
      <c r="E95" s="108" t="s">
        <v>768</v>
      </c>
      <c r="F95" s="63" t="s">
        <v>102</v>
      </c>
      <c r="G95" s="62"/>
      <c r="H95" s="63"/>
      <c r="I95" s="63"/>
      <c r="J95" s="63" t="s">
        <v>953</v>
      </c>
      <c r="K95" s="171" t="str">
        <f t="shared" si="5"/>
        <v>à collecter</v>
      </c>
      <c r="L95" s="207"/>
    </row>
    <row r="96" spans="1:12" ht="144" outlineLevel="1" x14ac:dyDescent="0.3">
      <c r="A96" s="10" t="s">
        <v>88</v>
      </c>
      <c r="B96" s="63">
        <v>937</v>
      </c>
      <c r="C96" s="62" t="s">
        <v>103</v>
      </c>
      <c r="D96" s="72" t="s">
        <v>91</v>
      </c>
      <c r="E96" s="108" t="s">
        <v>768</v>
      </c>
      <c r="F96" s="63"/>
      <c r="G96" s="62"/>
      <c r="H96" s="63"/>
      <c r="I96" s="63"/>
      <c r="J96" s="63" t="s">
        <v>953</v>
      </c>
      <c r="K96" s="171" t="str">
        <f t="shared" si="5"/>
        <v>à collecter</v>
      </c>
      <c r="L96" s="207"/>
    </row>
    <row r="97" spans="1:12" ht="144" outlineLevel="1" x14ac:dyDescent="0.3">
      <c r="A97" s="10" t="s">
        <v>88</v>
      </c>
      <c r="B97" s="63">
        <v>938</v>
      </c>
      <c r="C97" s="62" t="s">
        <v>806</v>
      </c>
      <c r="D97" s="72" t="s">
        <v>92</v>
      </c>
      <c r="E97" s="108" t="s">
        <v>768</v>
      </c>
      <c r="F97" s="63" t="s">
        <v>104</v>
      </c>
      <c r="G97" s="62"/>
      <c r="H97" s="63"/>
      <c r="I97" s="63"/>
      <c r="J97" s="63" t="s">
        <v>953</v>
      </c>
      <c r="K97" s="171" t="str">
        <f t="shared" si="5"/>
        <v>à collecter</v>
      </c>
      <c r="L97" s="207"/>
    </row>
    <row r="98" spans="1:12" ht="144" outlineLevel="1" x14ac:dyDescent="0.3">
      <c r="A98" s="10" t="s">
        <v>88</v>
      </c>
      <c r="B98" s="63">
        <v>939</v>
      </c>
      <c r="C98" s="62" t="s">
        <v>105</v>
      </c>
      <c r="D98" s="72" t="s">
        <v>91</v>
      </c>
      <c r="E98" s="108" t="s">
        <v>768</v>
      </c>
      <c r="F98" s="63"/>
      <c r="G98" s="62"/>
      <c r="H98" s="63"/>
      <c r="I98" s="63"/>
      <c r="J98" s="63" t="s">
        <v>953</v>
      </c>
      <c r="K98" s="171" t="str">
        <f t="shared" si="5"/>
        <v>à collecter</v>
      </c>
      <c r="L98" s="207"/>
    </row>
    <row r="99" spans="1:12" ht="144" outlineLevel="1" x14ac:dyDescent="0.3">
      <c r="A99" s="10" t="s">
        <v>88</v>
      </c>
      <c r="B99" s="63">
        <v>940</v>
      </c>
      <c r="C99" s="62" t="s">
        <v>807</v>
      </c>
      <c r="D99" s="72" t="s">
        <v>92</v>
      </c>
      <c r="E99" s="108" t="s">
        <v>768</v>
      </c>
      <c r="F99" s="63" t="s">
        <v>106</v>
      </c>
      <c r="G99" s="62"/>
      <c r="H99" s="63"/>
      <c r="I99" s="63"/>
      <c r="J99" s="63" t="s">
        <v>953</v>
      </c>
      <c r="K99" s="171" t="str">
        <f t="shared" si="5"/>
        <v>à collecter</v>
      </c>
      <c r="L99" s="207"/>
    </row>
    <row r="100" spans="1:12" ht="144" outlineLevel="1" x14ac:dyDescent="0.3">
      <c r="A100" s="10" t="s">
        <v>88</v>
      </c>
      <c r="B100" s="63">
        <v>941</v>
      </c>
      <c r="C100" s="62" t="s">
        <v>107</v>
      </c>
      <c r="D100" s="72" t="s">
        <v>91</v>
      </c>
      <c r="E100" s="108" t="s">
        <v>768</v>
      </c>
      <c r="F100" s="63"/>
      <c r="G100" s="62"/>
      <c r="H100" s="63"/>
      <c r="I100" s="63"/>
      <c r="J100" s="63" t="s">
        <v>953</v>
      </c>
      <c r="K100" s="171" t="str">
        <f t="shared" si="5"/>
        <v>à collecter</v>
      </c>
      <c r="L100" s="207"/>
    </row>
    <row r="101" spans="1:12" ht="144" outlineLevel="1" x14ac:dyDescent="0.3">
      <c r="A101" s="10" t="s">
        <v>88</v>
      </c>
      <c r="B101" s="63">
        <v>942</v>
      </c>
      <c r="C101" s="62" t="s">
        <v>808</v>
      </c>
      <c r="D101" s="72" t="s">
        <v>92</v>
      </c>
      <c r="E101" s="108" t="s">
        <v>768</v>
      </c>
      <c r="F101" s="63" t="s">
        <v>111</v>
      </c>
      <c r="G101" s="62"/>
      <c r="H101" s="63"/>
      <c r="I101" s="63"/>
      <c r="J101" s="63" t="s">
        <v>953</v>
      </c>
      <c r="K101" s="171" t="str">
        <f t="shared" si="5"/>
        <v>à collecter</v>
      </c>
      <c r="L101" s="207"/>
    </row>
    <row r="102" spans="1:12" ht="32.25" customHeight="1" outlineLevel="1" x14ac:dyDescent="0.3">
      <c r="A102" s="10" t="s">
        <v>88</v>
      </c>
      <c r="B102" s="55">
        <v>1069</v>
      </c>
      <c r="C102" s="56" t="s">
        <v>540</v>
      </c>
      <c r="D102" s="106"/>
      <c r="E102" s="115"/>
      <c r="F102" s="55"/>
      <c r="G102" s="56"/>
      <c r="H102" s="55"/>
      <c r="I102" s="55"/>
      <c r="J102" s="63" t="s">
        <v>953</v>
      </c>
      <c r="K102" s="171" t="str">
        <f t="shared" si="5"/>
        <v>à collecter</v>
      </c>
      <c r="L102" s="207"/>
    </row>
    <row r="103" spans="1:12" ht="144" outlineLevel="1" x14ac:dyDescent="0.3">
      <c r="A103" s="10" t="s">
        <v>88</v>
      </c>
      <c r="B103" s="63">
        <v>1070</v>
      </c>
      <c r="C103" s="62" t="s">
        <v>540</v>
      </c>
      <c r="D103" s="72" t="s">
        <v>91</v>
      </c>
      <c r="E103" s="108" t="s">
        <v>768</v>
      </c>
      <c r="F103" s="63"/>
      <c r="G103" s="62"/>
      <c r="H103" s="63"/>
      <c r="I103" s="63"/>
      <c r="J103" s="63" t="s">
        <v>953</v>
      </c>
      <c r="K103" s="171" t="str">
        <f t="shared" si="5"/>
        <v>à collecter</v>
      </c>
      <c r="L103" s="207"/>
    </row>
    <row r="104" spans="1:12" ht="144" outlineLevel="1" x14ac:dyDescent="0.3">
      <c r="A104" s="10" t="s">
        <v>88</v>
      </c>
      <c r="B104" s="63">
        <v>1071</v>
      </c>
      <c r="C104" s="62" t="s">
        <v>547</v>
      </c>
      <c r="D104" s="72" t="s">
        <v>92</v>
      </c>
      <c r="E104" s="108" t="s">
        <v>768</v>
      </c>
      <c r="F104" s="63" t="s">
        <v>564</v>
      </c>
      <c r="G104" s="62"/>
      <c r="H104" s="63"/>
      <c r="I104" s="63"/>
      <c r="J104" s="63" t="s">
        <v>953</v>
      </c>
      <c r="K104" s="171" t="str">
        <f t="shared" si="5"/>
        <v>à collecter</v>
      </c>
      <c r="L104" s="207"/>
    </row>
    <row r="105" spans="1:12" ht="144" outlineLevel="1" x14ac:dyDescent="0.3">
      <c r="A105" s="10" t="s">
        <v>88</v>
      </c>
      <c r="B105" s="55">
        <v>1072</v>
      </c>
      <c r="C105" s="56" t="s">
        <v>5</v>
      </c>
      <c r="D105" s="106"/>
      <c r="E105" s="115"/>
      <c r="F105" s="55"/>
      <c r="G105" s="56"/>
      <c r="H105" s="55"/>
      <c r="I105" s="55"/>
      <c r="J105" s="63" t="s">
        <v>953</v>
      </c>
      <c r="K105" s="171" t="str">
        <f t="shared" si="5"/>
        <v>à collecter</v>
      </c>
      <c r="L105" s="207"/>
    </row>
    <row r="106" spans="1:12" ht="144.6" outlineLevel="1" thickBot="1" x14ac:dyDescent="0.35">
      <c r="A106" s="205" t="s">
        <v>88</v>
      </c>
      <c r="B106" s="69">
        <v>943</v>
      </c>
      <c r="C106" s="68" t="s">
        <v>108</v>
      </c>
      <c r="D106" s="99" t="s">
        <v>109</v>
      </c>
      <c r="E106" s="206" t="s">
        <v>768</v>
      </c>
      <c r="F106" s="69"/>
      <c r="G106" s="68"/>
      <c r="H106" s="69"/>
      <c r="I106" s="69"/>
      <c r="J106" s="69" t="s">
        <v>953</v>
      </c>
      <c r="K106" s="172" t="str">
        <f t="shared" si="5"/>
        <v>à collecter</v>
      </c>
      <c r="L106" s="207"/>
    </row>
    <row r="107" spans="1:12" ht="18" outlineLevel="1" x14ac:dyDescent="0.3">
      <c r="A107" s="219"/>
      <c r="B107" s="187"/>
      <c r="C107" s="200"/>
      <c r="D107" s="201"/>
      <c r="E107" s="202"/>
      <c r="F107" s="187"/>
      <c r="G107" s="200"/>
      <c r="H107" s="187"/>
      <c r="I107" s="187"/>
      <c r="J107" s="203"/>
      <c r="K107" s="187"/>
      <c r="L107" s="207"/>
    </row>
    <row r="108" spans="1:12" ht="18.600000000000001" thickBot="1" x14ac:dyDescent="0.35">
      <c r="A108" s="205"/>
      <c r="B108" s="69"/>
      <c r="C108" s="68"/>
      <c r="D108" s="99"/>
      <c r="E108" s="220"/>
      <c r="F108" s="69"/>
      <c r="G108" s="68"/>
      <c r="H108" s="69"/>
      <c r="I108" s="69"/>
      <c r="J108" s="221"/>
      <c r="K108" s="182"/>
      <c r="L108" s="172"/>
    </row>
    <row r="109" spans="1:12" ht="48" customHeight="1" thickBot="1" x14ac:dyDescent="0.35">
      <c r="A109" s="229" t="s">
        <v>110</v>
      </c>
      <c r="B109" s="191"/>
      <c r="C109" s="191"/>
      <c r="D109" s="191"/>
      <c r="E109" s="192"/>
      <c r="F109" s="191"/>
      <c r="G109" s="191"/>
      <c r="H109" s="191"/>
      <c r="I109" s="191"/>
      <c r="J109" s="193"/>
      <c r="K109" s="188"/>
      <c r="L109" s="189"/>
    </row>
    <row r="110" spans="1:12" ht="108" outlineLevel="1" x14ac:dyDescent="0.3">
      <c r="A110" s="204" t="s">
        <v>110</v>
      </c>
      <c r="B110" s="85">
        <v>842</v>
      </c>
      <c r="C110" s="86" t="s">
        <v>112</v>
      </c>
      <c r="D110" s="86"/>
      <c r="E110" s="85"/>
      <c r="F110" s="85"/>
      <c r="G110" s="86"/>
      <c r="H110" s="85"/>
      <c r="I110" s="85"/>
      <c r="J110" s="173" t="s">
        <v>953</v>
      </c>
      <c r="K110" s="147" t="str">
        <f t="shared" ref="K110:K133" si="6">IF(OR("IME"=$B$1,"ITEP"=$B$1,"IEM"=$B$1,"IMP"=$B$1,"IDA"=$B$1,"EEAP"=$B$1,"IDV"=$B$1,"MAS"=$B$1,"FAM/EAM"=$B$1,"CRP"=$B$1,"EEAH"=$B$1,"EANM"=$B$1,"EHPAD"=$B$1,"ESAT"=$B$1,"SSIAD"=$B$1,"SESSAD"=$B$1,"SAMSAH"=$B$1,"SPASAD"=$B$1,"SAVS"=$B$1,"CAMSP"=$B$1,"CMPP"=$B$1,"toutes les données"=$B$1),"à collecter","non concerné ")</f>
        <v>à collecter</v>
      </c>
      <c r="L110" s="207"/>
    </row>
    <row r="111" spans="1:12" ht="108" outlineLevel="1" x14ac:dyDescent="0.3">
      <c r="A111" s="10" t="s">
        <v>110</v>
      </c>
      <c r="B111" s="63">
        <v>944</v>
      </c>
      <c r="C111" s="62" t="s">
        <v>113</v>
      </c>
      <c r="D111" s="72" t="s">
        <v>116</v>
      </c>
      <c r="E111" s="108" t="s">
        <v>768</v>
      </c>
      <c r="F111" s="63"/>
      <c r="G111" s="62"/>
      <c r="H111" s="63"/>
      <c r="I111" s="63"/>
      <c r="J111" s="63" t="s">
        <v>953</v>
      </c>
      <c r="K111" s="171" t="str">
        <f t="shared" si="6"/>
        <v>à collecter</v>
      </c>
      <c r="L111" s="207"/>
    </row>
    <row r="112" spans="1:12" ht="108" outlineLevel="1" x14ac:dyDescent="0.3">
      <c r="A112" s="10" t="s">
        <v>110</v>
      </c>
      <c r="B112" s="63">
        <v>945</v>
      </c>
      <c r="C112" s="62" t="s">
        <v>809</v>
      </c>
      <c r="D112" s="72" t="s">
        <v>92</v>
      </c>
      <c r="E112" s="108" t="s">
        <v>768</v>
      </c>
      <c r="F112" s="63" t="s">
        <v>117</v>
      </c>
      <c r="G112" s="62"/>
      <c r="H112" s="63"/>
      <c r="I112" s="63"/>
      <c r="J112" s="63" t="s">
        <v>953</v>
      </c>
      <c r="K112" s="171" t="str">
        <f t="shared" si="6"/>
        <v>à collecter</v>
      </c>
      <c r="L112" s="207"/>
    </row>
    <row r="113" spans="1:12" ht="108" outlineLevel="1" x14ac:dyDescent="0.3">
      <c r="A113" s="10" t="s">
        <v>110</v>
      </c>
      <c r="B113" s="63">
        <v>946</v>
      </c>
      <c r="C113" s="62" t="s">
        <v>810</v>
      </c>
      <c r="D113" s="72" t="s">
        <v>91</v>
      </c>
      <c r="E113" s="108" t="s">
        <v>768</v>
      </c>
      <c r="F113" s="63"/>
      <c r="G113" s="62"/>
      <c r="H113" s="63"/>
      <c r="I113" s="63"/>
      <c r="J113" s="63" t="s">
        <v>953</v>
      </c>
      <c r="K113" s="171" t="str">
        <f t="shared" si="6"/>
        <v>à collecter</v>
      </c>
      <c r="L113" s="207"/>
    </row>
    <row r="114" spans="1:12" ht="108" outlineLevel="1" x14ac:dyDescent="0.3">
      <c r="A114" s="10" t="s">
        <v>110</v>
      </c>
      <c r="B114" s="63">
        <v>947</v>
      </c>
      <c r="C114" s="62" t="s">
        <v>811</v>
      </c>
      <c r="D114" s="72" t="s">
        <v>92</v>
      </c>
      <c r="E114" s="108" t="s">
        <v>768</v>
      </c>
      <c r="F114" s="63" t="s">
        <v>118</v>
      </c>
      <c r="G114" s="62"/>
      <c r="H114" s="63"/>
      <c r="I114" s="63"/>
      <c r="J114" s="63" t="s">
        <v>953</v>
      </c>
      <c r="K114" s="171" t="str">
        <f t="shared" si="6"/>
        <v>à collecter</v>
      </c>
      <c r="L114" s="207"/>
    </row>
    <row r="115" spans="1:12" s="535" customFormat="1" ht="88.95" customHeight="1" outlineLevel="1" x14ac:dyDescent="0.3">
      <c r="A115" s="102"/>
      <c r="B115" s="600">
        <v>1085</v>
      </c>
      <c r="C115" s="671" t="s">
        <v>1069</v>
      </c>
      <c r="D115" s="72" t="s">
        <v>1091</v>
      </c>
      <c r="E115" s="108" t="s">
        <v>768</v>
      </c>
      <c r="F115" s="600"/>
      <c r="G115" s="671"/>
      <c r="H115" s="600"/>
      <c r="I115" s="600"/>
      <c r="J115" s="672"/>
      <c r="K115" s="171" t="str">
        <f t="shared" si="6"/>
        <v>à collecter</v>
      </c>
      <c r="L115" s="207"/>
    </row>
    <row r="116" spans="1:12" s="535" customFormat="1" ht="93.6" customHeight="1" outlineLevel="1" x14ac:dyDescent="0.3">
      <c r="A116" s="102"/>
      <c r="B116" s="600">
        <v>1086</v>
      </c>
      <c r="C116" s="671" t="s">
        <v>1070</v>
      </c>
      <c r="D116" s="72" t="s">
        <v>1071</v>
      </c>
      <c r="E116" s="108" t="s">
        <v>768</v>
      </c>
      <c r="F116" s="600"/>
      <c r="G116" s="671"/>
      <c r="H116" s="600"/>
      <c r="I116" s="600"/>
      <c r="J116" s="672"/>
      <c r="K116" s="171" t="str">
        <f t="shared" si="6"/>
        <v>à collecter</v>
      </c>
      <c r="L116" s="207"/>
    </row>
    <row r="117" spans="1:12" ht="108" outlineLevel="1" x14ac:dyDescent="0.3">
      <c r="A117" s="10" t="s">
        <v>110</v>
      </c>
      <c r="B117" s="63">
        <v>948</v>
      </c>
      <c r="C117" s="62" t="s">
        <v>114</v>
      </c>
      <c r="D117" s="72" t="s">
        <v>91</v>
      </c>
      <c r="E117" s="108" t="s">
        <v>768</v>
      </c>
      <c r="F117" s="63"/>
      <c r="G117" s="62"/>
      <c r="H117" s="63"/>
      <c r="I117" s="63"/>
      <c r="J117" s="63" t="s">
        <v>953</v>
      </c>
      <c r="K117" s="171" t="str">
        <f t="shared" si="6"/>
        <v>à collecter</v>
      </c>
      <c r="L117" s="207"/>
    </row>
    <row r="118" spans="1:12" ht="108" outlineLevel="1" x14ac:dyDescent="0.3">
      <c r="A118" s="10" t="s">
        <v>110</v>
      </c>
      <c r="B118" s="63">
        <v>949</v>
      </c>
      <c r="C118" s="62" t="s">
        <v>812</v>
      </c>
      <c r="D118" s="72" t="s">
        <v>92</v>
      </c>
      <c r="E118" s="108" t="s">
        <v>768</v>
      </c>
      <c r="F118" s="63" t="s">
        <v>119</v>
      </c>
      <c r="G118" s="62"/>
      <c r="H118" s="63"/>
      <c r="I118" s="63"/>
      <c r="J118" s="63" t="s">
        <v>953</v>
      </c>
      <c r="K118" s="171" t="str">
        <f t="shared" si="6"/>
        <v>à collecter</v>
      </c>
      <c r="L118" s="207"/>
    </row>
    <row r="119" spans="1:12" ht="108" outlineLevel="1" x14ac:dyDescent="0.3">
      <c r="A119" s="10" t="s">
        <v>110</v>
      </c>
      <c r="B119" s="63">
        <v>950</v>
      </c>
      <c r="C119" s="62" t="s">
        <v>115</v>
      </c>
      <c r="D119" s="72" t="s">
        <v>91</v>
      </c>
      <c r="E119" s="108" t="s">
        <v>768</v>
      </c>
      <c r="F119" s="63"/>
      <c r="G119" s="62"/>
      <c r="H119" s="63"/>
      <c r="I119" s="63"/>
      <c r="J119" s="63" t="s">
        <v>953</v>
      </c>
      <c r="K119" s="171" t="str">
        <f t="shared" si="6"/>
        <v>à collecter</v>
      </c>
      <c r="L119" s="207"/>
    </row>
    <row r="120" spans="1:12" ht="108" outlineLevel="1" x14ac:dyDescent="0.3">
      <c r="A120" s="10" t="s">
        <v>110</v>
      </c>
      <c r="B120" s="63">
        <v>951</v>
      </c>
      <c r="C120" s="62" t="s">
        <v>813</v>
      </c>
      <c r="D120" s="72" t="s">
        <v>92</v>
      </c>
      <c r="E120" s="108" t="s">
        <v>768</v>
      </c>
      <c r="F120" s="63" t="s">
        <v>120</v>
      </c>
      <c r="G120" s="62"/>
      <c r="H120" s="63"/>
      <c r="I120" s="63"/>
      <c r="J120" s="63" t="s">
        <v>953</v>
      </c>
      <c r="K120" s="171" t="str">
        <f t="shared" si="6"/>
        <v>à collecter</v>
      </c>
      <c r="L120" s="207"/>
    </row>
    <row r="121" spans="1:12" ht="108" outlineLevel="1" x14ac:dyDescent="0.3">
      <c r="A121" s="10" t="s">
        <v>110</v>
      </c>
      <c r="B121" s="63">
        <v>952</v>
      </c>
      <c r="C121" s="62" t="s">
        <v>121</v>
      </c>
      <c r="D121" s="72" t="s">
        <v>91</v>
      </c>
      <c r="E121" s="108" t="s">
        <v>768</v>
      </c>
      <c r="F121" s="63"/>
      <c r="G121" s="62"/>
      <c r="H121" s="63"/>
      <c r="I121" s="63"/>
      <c r="J121" s="63" t="s">
        <v>953</v>
      </c>
      <c r="K121" s="171" t="str">
        <f t="shared" si="6"/>
        <v>à collecter</v>
      </c>
      <c r="L121" s="207"/>
    </row>
    <row r="122" spans="1:12" ht="108" outlineLevel="1" x14ac:dyDescent="0.3">
      <c r="A122" s="10" t="s">
        <v>110</v>
      </c>
      <c r="B122" s="63">
        <v>953</v>
      </c>
      <c r="C122" s="62" t="s">
        <v>814</v>
      </c>
      <c r="D122" s="72" t="s">
        <v>92</v>
      </c>
      <c r="E122" s="108" t="s">
        <v>768</v>
      </c>
      <c r="F122" s="63" t="s">
        <v>122</v>
      </c>
      <c r="G122" s="62"/>
      <c r="H122" s="63"/>
      <c r="I122" s="63"/>
      <c r="J122" s="63" t="s">
        <v>953</v>
      </c>
      <c r="K122" s="171" t="str">
        <f t="shared" si="6"/>
        <v>à collecter</v>
      </c>
      <c r="L122" s="207"/>
    </row>
    <row r="123" spans="1:12" ht="108" outlineLevel="1" x14ac:dyDescent="0.3">
      <c r="A123" s="10" t="s">
        <v>110</v>
      </c>
      <c r="B123" s="63">
        <v>1024</v>
      </c>
      <c r="C123" s="62" t="s">
        <v>123</v>
      </c>
      <c r="D123" s="72" t="s">
        <v>91</v>
      </c>
      <c r="E123" s="108" t="s">
        <v>768</v>
      </c>
      <c r="F123" s="63"/>
      <c r="G123" s="62"/>
      <c r="H123" s="63"/>
      <c r="I123" s="63"/>
      <c r="J123" s="63" t="s">
        <v>953</v>
      </c>
      <c r="K123" s="171" t="str">
        <f t="shared" si="6"/>
        <v>à collecter</v>
      </c>
      <c r="L123" s="207"/>
    </row>
    <row r="124" spans="1:12" ht="108" outlineLevel="1" x14ac:dyDescent="0.3">
      <c r="A124" s="10" t="s">
        <v>110</v>
      </c>
      <c r="B124" s="63">
        <v>1025</v>
      </c>
      <c r="C124" s="62" t="s">
        <v>815</v>
      </c>
      <c r="D124" s="72" t="s">
        <v>92</v>
      </c>
      <c r="E124" s="108" t="s">
        <v>768</v>
      </c>
      <c r="F124" s="63" t="s">
        <v>124</v>
      </c>
      <c r="G124" s="62"/>
      <c r="H124" s="63"/>
      <c r="I124" s="63"/>
      <c r="J124" s="63" t="s">
        <v>953</v>
      </c>
      <c r="K124" s="171" t="str">
        <f t="shared" si="6"/>
        <v>à collecter</v>
      </c>
      <c r="L124" s="207"/>
    </row>
    <row r="125" spans="1:12" ht="108" outlineLevel="1" x14ac:dyDescent="0.3">
      <c r="A125" s="10" t="s">
        <v>110</v>
      </c>
      <c r="B125" s="55">
        <v>843</v>
      </c>
      <c r="C125" s="56" t="s">
        <v>125</v>
      </c>
      <c r="D125" s="56"/>
      <c r="E125" s="55"/>
      <c r="F125" s="55"/>
      <c r="G125" s="56"/>
      <c r="H125" s="55"/>
      <c r="I125" s="55"/>
      <c r="J125" s="63" t="s">
        <v>953</v>
      </c>
      <c r="K125" s="171" t="str">
        <f t="shared" si="6"/>
        <v>à collecter</v>
      </c>
      <c r="L125" s="207"/>
    </row>
    <row r="126" spans="1:12" ht="108" outlineLevel="1" x14ac:dyDescent="0.3">
      <c r="A126" s="10" t="s">
        <v>110</v>
      </c>
      <c r="B126" s="63">
        <v>954</v>
      </c>
      <c r="C126" s="62" t="s">
        <v>126</v>
      </c>
      <c r="D126" s="72" t="s">
        <v>91</v>
      </c>
      <c r="E126" s="108" t="s">
        <v>768</v>
      </c>
      <c r="F126" s="63"/>
      <c r="G126" s="62"/>
      <c r="H126" s="63"/>
      <c r="I126" s="63"/>
      <c r="J126" s="63" t="s">
        <v>953</v>
      </c>
      <c r="K126" s="171" t="str">
        <f t="shared" si="6"/>
        <v>à collecter</v>
      </c>
      <c r="L126" s="207"/>
    </row>
    <row r="127" spans="1:12" ht="108" outlineLevel="1" x14ac:dyDescent="0.3">
      <c r="A127" s="10" t="s">
        <v>110</v>
      </c>
      <c r="B127" s="63">
        <v>955</v>
      </c>
      <c r="C127" s="62" t="s">
        <v>816</v>
      </c>
      <c r="D127" s="72" t="s">
        <v>92</v>
      </c>
      <c r="E127" s="108" t="s">
        <v>768</v>
      </c>
      <c r="F127" s="63" t="s">
        <v>127</v>
      </c>
      <c r="G127" s="62"/>
      <c r="H127" s="63"/>
      <c r="I127" s="63"/>
      <c r="J127" s="63" t="s">
        <v>953</v>
      </c>
      <c r="K127" s="171" t="str">
        <f t="shared" si="6"/>
        <v>à collecter</v>
      </c>
      <c r="L127" s="207"/>
    </row>
    <row r="128" spans="1:12" ht="108" outlineLevel="1" x14ac:dyDescent="0.3">
      <c r="A128" s="10" t="s">
        <v>110</v>
      </c>
      <c r="B128" s="63">
        <v>956</v>
      </c>
      <c r="C128" s="62" t="s">
        <v>128</v>
      </c>
      <c r="D128" s="72" t="s">
        <v>91</v>
      </c>
      <c r="E128" s="108" t="s">
        <v>768</v>
      </c>
      <c r="F128" s="63"/>
      <c r="G128" s="62"/>
      <c r="H128" s="63"/>
      <c r="I128" s="63"/>
      <c r="J128" s="63" t="s">
        <v>953</v>
      </c>
      <c r="K128" s="171" t="str">
        <f t="shared" si="6"/>
        <v>à collecter</v>
      </c>
      <c r="L128" s="207"/>
    </row>
    <row r="129" spans="1:12" ht="108" outlineLevel="1" x14ac:dyDescent="0.3">
      <c r="A129" s="10" t="s">
        <v>110</v>
      </c>
      <c r="B129" s="63">
        <v>957</v>
      </c>
      <c r="C129" s="62" t="s">
        <v>817</v>
      </c>
      <c r="D129" s="72" t="s">
        <v>92</v>
      </c>
      <c r="E129" s="108" t="s">
        <v>768</v>
      </c>
      <c r="F129" s="63" t="s">
        <v>129</v>
      </c>
      <c r="G129" s="62"/>
      <c r="H129" s="63"/>
      <c r="I129" s="63"/>
      <c r="J129" s="63" t="s">
        <v>953</v>
      </c>
      <c r="K129" s="171" t="str">
        <f t="shared" si="6"/>
        <v>à collecter</v>
      </c>
      <c r="L129" s="207"/>
    </row>
    <row r="130" spans="1:12" ht="108" outlineLevel="1" x14ac:dyDescent="0.3">
      <c r="A130" s="10" t="s">
        <v>110</v>
      </c>
      <c r="B130" s="63">
        <v>958</v>
      </c>
      <c r="C130" s="62" t="s">
        <v>130</v>
      </c>
      <c r="D130" s="72" t="s">
        <v>91</v>
      </c>
      <c r="E130" s="108" t="s">
        <v>768</v>
      </c>
      <c r="F130" s="63"/>
      <c r="G130" s="62"/>
      <c r="H130" s="63"/>
      <c r="I130" s="63"/>
      <c r="J130" s="63" t="s">
        <v>953</v>
      </c>
      <c r="K130" s="171" t="str">
        <f t="shared" si="6"/>
        <v>à collecter</v>
      </c>
      <c r="L130" s="207"/>
    </row>
    <row r="131" spans="1:12" ht="108" outlineLevel="1" x14ac:dyDescent="0.3">
      <c r="A131" s="10" t="s">
        <v>110</v>
      </c>
      <c r="B131" s="63">
        <v>959</v>
      </c>
      <c r="C131" s="62" t="s">
        <v>818</v>
      </c>
      <c r="D131" s="72" t="s">
        <v>92</v>
      </c>
      <c r="E131" s="108" t="s">
        <v>768</v>
      </c>
      <c r="F131" s="63" t="s">
        <v>131</v>
      </c>
      <c r="G131" s="62"/>
      <c r="H131" s="63"/>
      <c r="I131" s="63"/>
      <c r="J131" s="63" t="s">
        <v>953</v>
      </c>
      <c r="K131" s="171" t="str">
        <f t="shared" si="6"/>
        <v>à collecter</v>
      </c>
      <c r="L131" s="207"/>
    </row>
    <row r="132" spans="1:12" ht="108" outlineLevel="1" x14ac:dyDescent="0.3">
      <c r="A132" s="10" t="s">
        <v>110</v>
      </c>
      <c r="B132" s="63">
        <v>1026</v>
      </c>
      <c r="C132" s="62" t="s">
        <v>133</v>
      </c>
      <c r="D132" s="72" t="s">
        <v>91</v>
      </c>
      <c r="E132" s="108" t="s">
        <v>768</v>
      </c>
      <c r="F132" s="63"/>
      <c r="G132" s="62"/>
      <c r="H132" s="63"/>
      <c r="I132" s="63"/>
      <c r="J132" s="63" t="s">
        <v>953</v>
      </c>
      <c r="K132" s="171" t="str">
        <f t="shared" si="6"/>
        <v>à collecter</v>
      </c>
      <c r="L132" s="207"/>
    </row>
    <row r="133" spans="1:12" ht="108.6" outlineLevel="1" thickBot="1" x14ac:dyDescent="0.35">
      <c r="A133" s="205" t="s">
        <v>110</v>
      </c>
      <c r="B133" s="69">
        <v>1027</v>
      </c>
      <c r="C133" s="68" t="s">
        <v>819</v>
      </c>
      <c r="D133" s="99" t="s">
        <v>92</v>
      </c>
      <c r="E133" s="206" t="s">
        <v>768</v>
      </c>
      <c r="F133" s="69" t="s">
        <v>132</v>
      </c>
      <c r="G133" s="68"/>
      <c r="H133" s="69"/>
      <c r="I133" s="69"/>
      <c r="J133" s="69" t="s">
        <v>953</v>
      </c>
      <c r="K133" s="172" t="str">
        <f t="shared" si="6"/>
        <v>à collecter</v>
      </c>
      <c r="L133" s="207"/>
    </row>
    <row r="134" spans="1:12" ht="18.600000000000001" outlineLevel="1" thickBot="1" x14ac:dyDescent="0.35">
      <c r="A134" s="208"/>
      <c r="B134" s="209"/>
      <c r="C134" s="210"/>
      <c r="D134" s="211"/>
      <c r="E134" s="212"/>
      <c r="F134" s="209"/>
      <c r="G134" s="210"/>
      <c r="H134" s="209"/>
      <c r="I134" s="209"/>
      <c r="J134" s="213"/>
      <c r="K134" s="209"/>
      <c r="L134" s="190"/>
    </row>
    <row r="135" spans="1:12" ht="18.600000000000001" thickBot="1" x14ac:dyDescent="0.35">
      <c r="A135" s="90"/>
      <c r="D135" s="81"/>
      <c r="E135" s="114"/>
      <c r="G135" s="2"/>
    </row>
    <row r="136" spans="1:12" ht="48" customHeight="1" thickBot="1" x14ac:dyDescent="0.35">
      <c r="A136" s="229" t="s">
        <v>134</v>
      </c>
      <c r="B136" s="191"/>
      <c r="C136" s="191"/>
      <c r="D136" s="191"/>
      <c r="E136" s="192"/>
      <c r="F136" s="191"/>
      <c r="G136" s="191"/>
      <c r="H136" s="191"/>
      <c r="I136" s="191"/>
      <c r="J136" s="193"/>
      <c r="K136" s="188"/>
      <c r="L136" s="189"/>
    </row>
    <row r="137" spans="1:12" ht="87" customHeight="1" outlineLevel="1" x14ac:dyDescent="0.3">
      <c r="A137" s="204" t="s">
        <v>134</v>
      </c>
      <c r="B137" s="173">
        <v>67</v>
      </c>
      <c r="C137" s="214" t="s">
        <v>136</v>
      </c>
      <c r="D137" s="215" t="s">
        <v>138</v>
      </c>
      <c r="E137" s="216" t="s">
        <v>768</v>
      </c>
      <c r="F137" s="173"/>
      <c r="G137" s="214" t="s">
        <v>139</v>
      </c>
      <c r="H137" s="173"/>
      <c r="I137" s="173"/>
      <c r="J137" s="173" t="s">
        <v>953</v>
      </c>
      <c r="K137" s="147" t="str">
        <f>IF(OR("IME"=$B$1,"ITEP"=$B$1,"IEM"=$B$1,"IMP"=$B$1,"IDA"=$B$1,"EEAP"=$B$1,"IDV"=$B$1,"MAS"=$B$1,"FAM/EAM"=$B$1,"CRP"=$B$1,"EEAH"=$B$1,"EANM"=$B$1,"EHPAD"=$B$1,"ESAT"=$B$1,"SSIAD"=$B$1,"SESSAD"=$B$1,"SAMSAH"=$B$1,"SPASAD"=$B$1,"SAVS"=$B$1,"CAMSP"=$B$1,"CMPP"=$B$1,"toutes les données"=$B$1),"à collecter","non concerné ")</f>
        <v>à collecter</v>
      </c>
      <c r="L137" s="207"/>
    </row>
    <row r="138" spans="1:12" ht="87" customHeight="1" outlineLevel="1" x14ac:dyDescent="0.3">
      <c r="A138" s="10" t="s">
        <v>134</v>
      </c>
      <c r="B138" s="550">
        <v>1022</v>
      </c>
      <c r="C138" s="62" t="s">
        <v>535</v>
      </c>
      <c r="D138" s="106"/>
      <c r="E138" s="108" t="s">
        <v>768</v>
      </c>
      <c r="F138" s="55"/>
      <c r="G138" s="62" t="s">
        <v>1072</v>
      </c>
      <c r="H138" s="55"/>
      <c r="I138" s="55"/>
      <c r="J138" s="63" t="s">
        <v>953</v>
      </c>
      <c r="K138" s="171" t="str">
        <f>IF(OR("IME"=$B$1,"ITEP"=$B$1,"IEM"=$B$1,"IMP"=$B$1,"IDA"=$B$1,"EEAP"=$B$1,"IDV"=$B$1,"MAS"=$B$1,"FAM/EAM"=$B$1,"CRP"=$B$1,"EEAH"=$B$1,"EANM"=$B$1,"EHPAD"=$B$1,"ESAT"=$B$1,"SSIAD"=$B$1,"SESSAD"=$B$1,"SAMSAH"=$B$1,"SPASAD"=$B$1,"SAVS"=$B$1,"CAMSP"=$B$1,"CMPP"=$B$1,"toutes les données"=$B$1),"à collecter","non concerné ")</f>
        <v>à collecter</v>
      </c>
      <c r="L138" s="207"/>
    </row>
    <row r="139" spans="1:12" ht="57.6" outlineLevel="1" x14ac:dyDescent="0.3">
      <c r="A139" s="10" t="s">
        <v>134</v>
      </c>
      <c r="B139" s="63">
        <v>68</v>
      </c>
      <c r="C139" s="62" t="s">
        <v>137</v>
      </c>
      <c r="D139" s="72" t="s">
        <v>45</v>
      </c>
      <c r="E139" s="108" t="s">
        <v>768</v>
      </c>
      <c r="F139" s="63"/>
      <c r="G139" s="62" t="s">
        <v>140</v>
      </c>
      <c r="H139" s="63"/>
      <c r="I139" s="63"/>
      <c r="J139" s="63" t="s">
        <v>953</v>
      </c>
      <c r="K139" s="171" t="str">
        <f>IF(OR("IME"=$B$1,"ITEP"=$B$1,"IEM"=$B$1,"IMP"=$B$1,"IDA"=$B$1,"EEAP"=$B$1,"IDV"=$B$1,"MAS"=$B$1,"FAM/EAM"=$B$1,"CRP"=$B$1,"EEAH"=$B$1,"EANM"=$B$1,"EHPAD"=$B$1,"ESAT"=$B$1,"SSIAD"=$B$1,"SESSAD"=$B$1,"SAMSAH"=$B$1,"SPASAD"=$B$1,"SAVS"=$B$1,"CAMSP"=$B$1,"CMPP"=$B$1,"toutes les données"=$B$1),"à collecter","non concerné ")</f>
        <v>à collecter</v>
      </c>
      <c r="L139" s="207"/>
    </row>
    <row r="140" spans="1:12" ht="152.4" customHeight="1" outlineLevel="1" x14ac:dyDescent="0.3">
      <c r="A140" s="10" t="s">
        <v>134</v>
      </c>
      <c r="B140" s="63">
        <v>69</v>
      </c>
      <c r="C140" s="62" t="s">
        <v>141</v>
      </c>
      <c r="D140" s="678" t="s">
        <v>1124</v>
      </c>
      <c r="E140" s="108" t="s">
        <v>768</v>
      </c>
      <c r="F140" s="63"/>
      <c r="G140" s="62" t="s">
        <v>142</v>
      </c>
      <c r="H140" s="63"/>
      <c r="I140" s="63"/>
      <c r="J140" s="63" t="s">
        <v>953</v>
      </c>
      <c r="K140" s="171" t="str">
        <f>IF(OR("IME"=$B$1,"ITEP"=$B$1,"IEM"=$B$1,"IMP"=$B$1,"IDA"=$B$1,"EEAP"=$B$1,"IDV"=$B$1,"MAS"=$B$1,"FAM/EAM"=$B$1,"CRP"=$B$1,"EEAH"=$B$1,"EANM"=$B$1,"EHPAD"=$B$1,"ESAT"=$B$1,"SSIAD"=$B$1,"SESSAD"=$B$1,"SAMSAH"=$B$1,"SPASAD"=$B$1,"SAVS"=$B$1,"CAMSP"=$B$1,"CMPP"=$B$1,"toutes les données"=$B$1),"à collecter","non concerné ")</f>
        <v>à collecter</v>
      </c>
      <c r="L140" s="207"/>
    </row>
    <row r="141" spans="1:12" ht="103.5" customHeight="1" outlineLevel="1" thickBot="1" x14ac:dyDescent="0.35">
      <c r="A141" s="205" t="s">
        <v>134</v>
      </c>
      <c r="B141" s="69">
        <v>70</v>
      </c>
      <c r="C141" s="68" t="s">
        <v>143</v>
      </c>
      <c r="D141" s="679" t="s">
        <v>1125</v>
      </c>
      <c r="E141" s="206" t="s">
        <v>768</v>
      </c>
      <c r="F141" s="69"/>
      <c r="G141" s="68" t="s">
        <v>144</v>
      </c>
      <c r="H141" s="69"/>
      <c r="I141" s="69"/>
      <c r="J141" s="69" t="s">
        <v>953</v>
      </c>
      <c r="K141" s="172" t="str">
        <f>IF(OR("IME"=$B$1,"ITEP"=$B$1,"IEM"=$B$1,"IMP"=$B$1,"IDA"=$B$1,"EEAP"=$B$1,"IDV"=$B$1,"MAS"=$B$1,"FAM/EAM"=$B$1,"CRP"=$B$1,"EEAH"=$B$1,"EANM"=$B$1,"EHPAD"=$B$1,"ESAT"=$B$1,"SSIAD"=$B$1,"SESSAD"=$B$1,"SAMSAH"=$B$1,"SPASAD"=$B$1,"SAVS"=$B$1,"CAMSP"=$B$1,"CMPP"=$B$1,"toutes les données"=$B$1),"à collecter","non concerné ")</f>
        <v>à collecter</v>
      </c>
      <c r="L141" s="207"/>
    </row>
    <row r="142" spans="1:12" ht="30" customHeight="1" outlineLevel="1" thickBot="1" x14ac:dyDescent="0.35">
      <c r="A142" s="208"/>
      <c r="B142" s="209"/>
      <c r="C142" s="210"/>
      <c r="D142" s="211"/>
      <c r="E142" s="212"/>
      <c r="F142" s="209"/>
      <c r="G142" s="210"/>
      <c r="H142" s="209"/>
      <c r="I142" s="209"/>
      <c r="J142" s="213"/>
      <c r="K142" s="209"/>
      <c r="L142" s="190"/>
    </row>
    <row r="143" spans="1:12" ht="16.2" customHeight="1" thickBot="1" x14ac:dyDescent="0.35">
      <c r="A143" s="90"/>
      <c r="D143" s="81"/>
      <c r="E143" s="114"/>
      <c r="G143" s="2"/>
    </row>
    <row r="144" spans="1:12" ht="48" customHeight="1" thickBot="1" x14ac:dyDescent="0.35">
      <c r="A144" s="229" t="s">
        <v>135</v>
      </c>
      <c r="B144" s="191"/>
      <c r="C144" s="191"/>
      <c r="D144" s="191"/>
      <c r="E144" s="192"/>
      <c r="F144" s="191"/>
      <c r="G144" s="191"/>
      <c r="H144" s="191"/>
      <c r="I144" s="191"/>
      <c r="J144" s="193"/>
      <c r="K144" s="188"/>
      <c r="L144" s="189"/>
    </row>
    <row r="145" spans="1:12" ht="43.2" outlineLevel="1" x14ac:dyDescent="0.3">
      <c r="A145" s="204" t="s">
        <v>135</v>
      </c>
      <c r="B145" s="173">
        <v>71</v>
      </c>
      <c r="C145" s="214" t="s">
        <v>145</v>
      </c>
      <c r="D145" s="215" t="s">
        <v>45</v>
      </c>
      <c r="E145" s="216" t="s">
        <v>768</v>
      </c>
      <c r="F145" s="173"/>
      <c r="G145" s="214" t="s">
        <v>146</v>
      </c>
      <c r="H145" s="173"/>
      <c r="I145" s="173"/>
      <c r="J145" s="173" t="s">
        <v>953</v>
      </c>
      <c r="K145" s="147" t="str">
        <f t="shared" ref="K145:K161" si="7">IF(OR("IME"=$B$1,"ITEP"=$B$1,"IEM"=$B$1,"IMP"=$B$1,"IDA"=$B$1,"EEAP"=$B$1,"IDV"=$B$1,"MAS"=$B$1,"FAM/EAM"=$B$1,"CRP"=$B$1,"EEAH"=$B$1,"EANM"=$B$1,"EHPAD"=$B$1,"ESAT"=$B$1,"SSIAD"=$B$1,"SESSAD"=$B$1,"SAMSAH"=$B$1,"SPASAD"=$B$1,"SAVS"=$B$1,"CAMSP"=$B$1,"CMPP"=$B$1,"toutes les données"=$B$1),"à collecter","non concerné ")</f>
        <v>à collecter</v>
      </c>
      <c r="L145" s="207"/>
    </row>
    <row r="146" spans="1:12" ht="43.2" outlineLevel="1" x14ac:dyDescent="0.3">
      <c r="A146" s="10" t="s">
        <v>135</v>
      </c>
      <c r="B146" s="63">
        <v>72</v>
      </c>
      <c r="C146" s="62" t="s">
        <v>147</v>
      </c>
      <c r="D146" s="72" t="s">
        <v>45</v>
      </c>
      <c r="E146" s="108" t="s">
        <v>768</v>
      </c>
      <c r="F146" s="63"/>
      <c r="G146" s="62" t="s">
        <v>148</v>
      </c>
      <c r="H146" s="63"/>
      <c r="I146" s="63"/>
      <c r="J146" s="63" t="s">
        <v>953</v>
      </c>
      <c r="K146" s="171" t="str">
        <f t="shared" si="7"/>
        <v>à collecter</v>
      </c>
      <c r="L146" s="207"/>
    </row>
    <row r="147" spans="1:12" ht="70.5" customHeight="1" outlineLevel="1" x14ac:dyDescent="0.3">
      <c r="A147" s="10" t="s">
        <v>135</v>
      </c>
      <c r="B147" s="63">
        <v>73</v>
      </c>
      <c r="C147" s="62" t="s">
        <v>149</v>
      </c>
      <c r="D147" s="72" t="s">
        <v>45</v>
      </c>
      <c r="E147" s="108" t="s">
        <v>768</v>
      </c>
      <c r="F147" s="63"/>
      <c r="G147" s="62" t="s">
        <v>150</v>
      </c>
      <c r="H147" s="63"/>
      <c r="I147" s="63"/>
      <c r="J147" s="63" t="s">
        <v>953</v>
      </c>
      <c r="K147" s="171" t="str">
        <f t="shared" si="7"/>
        <v>à collecter</v>
      </c>
      <c r="L147" s="207"/>
    </row>
    <row r="148" spans="1:12" ht="60" customHeight="1" outlineLevel="1" x14ac:dyDescent="0.3">
      <c r="A148" s="10" t="s">
        <v>135</v>
      </c>
      <c r="B148" s="63">
        <v>74</v>
      </c>
      <c r="C148" s="62" t="s">
        <v>151</v>
      </c>
      <c r="D148" s="62"/>
      <c r="E148" s="109" t="s">
        <v>768</v>
      </c>
      <c r="F148" s="63"/>
      <c r="G148" s="62" t="s">
        <v>152</v>
      </c>
      <c r="H148" s="63" t="s">
        <v>555</v>
      </c>
      <c r="I148" s="63"/>
      <c r="J148" s="63" t="s">
        <v>953</v>
      </c>
      <c r="K148" s="171" t="str">
        <f t="shared" si="7"/>
        <v>à collecter</v>
      </c>
      <c r="L148" s="207"/>
    </row>
    <row r="149" spans="1:12" ht="43.2" outlineLevel="1" x14ac:dyDescent="0.3">
      <c r="A149" s="10" t="s">
        <v>135</v>
      </c>
      <c r="B149" s="63">
        <v>75</v>
      </c>
      <c r="C149" s="62" t="s">
        <v>153</v>
      </c>
      <c r="D149" s="72" t="s">
        <v>138</v>
      </c>
      <c r="E149" s="108" t="s">
        <v>768</v>
      </c>
      <c r="F149" s="63"/>
      <c r="G149" s="62"/>
      <c r="H149" s="63"/>
      <c r="I149" s="63"/>
      <c r="J149" s="63" t="s">
        <v>953</v>
      </c>
      <c r="K149" s="171" t="str">
        <f t="shared" si="7"/>
        <v>à collecter</v>
      </c>
      <c r="L149" s="207"/>
    </row>
    <row r="150" spans="1:12" ht="30.75" customHeight="1" outlineLevel="1" x14ac:dyDescent="0.3">
      <c r="A150" s="10" t="s">
        <v>135</v>
      </c>
      <c r="B150" s="63">
        <v>76</v>
      </c>
      <c r="C150" s="62" t="s">
        <v>154</v>
      </c>
      <c r="D150" s="62"/>
      <c r="E150" s="109" t="s">
        <v>768</v>
      </c>
      <c r="F150" s="63" t="s">
        <v>155</v>
      </c>
      <c r="G150" s="62"/>
      <c r="H150" s="63" t="s">
        <v>555</v>
      </c>
      <c r="I150" s="63"/>
      <c r="J150" s="63" t="s">
        <v>953</v>
      </c>
      <c r="K150" s="171" t="str">
        <f t="shared" si="7"/>
        <v>à collecter</v>
      </c>
      <c r="L150" s="207"/>
    </row>
    <row r="151" spans="1:12" s="535" customFormat="1" ht="30.75" customHeight="1" outlineLevel="1" x14ac:dyDescent="0.3">
      <c r="A151" s="102"/>
      <c r="B151" s="600"/>
      <c r="C151" s="671" t="s">
        <v>1073</v>
      </c>
      <c r="D151" s="72" t="s">
        <v>45</v>
      </c>
      <c r="E151" s="109" t="s">
        <v>768</v>
      </c>
      <c r="F151" s="600"/>
      <c r="G151" s="671"/>
      <c r="H151" s="600"/>
      <c r="I151" s="600"/>
      <c r="J151" s="672"/>
      <c r="K151" s="171" t="str">
        <f t="shared" si="7"/>
        <v>à collecter</v>
      </c>
      <c r="L151" s="207"/>
    </row>
    <row r="152" spans="1:12" ht="43.2" outlineLevel="1" x14ac:dyDescent="0.3">
      <c r="A152" s="10" t="s">
        <v>135</v>
      </c>
      <c r="B152" s="63">
        <v>77</v>
      </c>
      <c r="C152" s="62" t="s">
        <v>156</v>
      </c>
      <c r="D152" s="62"/>
      <c r="E152" s="109" t="s">
        <v>768</v>
      </c>
      <c r="F152" s="63" t="s">
        <v>1074</v>
      </c>
      <c r="G152" s="62"/>
      <c r="H152" s="63" t="s">
        <v>555</v>
      </c>
      <c r="I152" s="63"/>
      <c r="J152" s="63" t="s">
        <v>953</v>
      </c>
      <c r="K152" s="171" t="str">
        <f t="shared" si="7"/>
        <v>à collecter</v>
      </c>
      <c r="L152" s="207"/>
    </row>
    <row r="153" spans="1:12" ht="69" customHeight="1" outlineLevel="1" x14ac:dyDescent="0.3">
      <c r="A153" s="10" t="s">
        <v>135</v>
      </c>
      <c r="B153" s="63">
        <v>78</v>
      </c>
      <c r="C153" s="62" t="s">
        <v>157</v>
      </c>
      <c r="D153" s="72" t="s">
        <v>45</v>
      </c>
      <c r="E153" s="108" t="s">
        <v>768</v>
      </c>
      <c r="F153" s="550" t="s">
        <v>1074</v>
      </c>
      <c r="G153" s="62" t="s">
        <v>158</v>
      </c>
      <c r="H153" s="63"/>
      <c r="I153" s="63"/>
      <c r="J153" s="63" t="s">
        <v>953</v>
      </c>
      <c r="K153" s="171" t="str">
        <f t="shared" si="7"/>
        <v>à collecter</v>
      </c>
      <c r="L153" s="207"/>
    </row>
    <row r="154" spans="1:12" ht="43.2" outlineLevel="1" x14ac:dyDescent="0.3">
      <c r="A154" s="10" t="s">
        <v>135</v>
      </c>
      <c r="B154" s="63">
        <v>79</v>
      </c>
      <c r="C154" s="62" t="s">
        <v>159</v>
      </c>
      <c r="D154" s="72" t="s">
        <v>45</v>
      </c>
      <c r="E154" s="108" t="s">
        <v>768</v>
      </c>
      <c r="F154" s="63"/>
      <c r="G154" s="62"/>
      <c r="H154" s="63"/>
      <c r="I154" s="63"/>
      <c r="J154" s="63" t="s">
        <v>953</v>
      </c>
      <c r="K154" s="171" t="str">
        <f t="shared" si="7"/>
        <v>à collecter</v>
      </c>
      <c r="L154" s="207"/>
    </row>
    <row r="155" spans="1:12" ht="43.2" outlineLevel="1" x14ac:dyDescent="0.3">
      <c r="A155" s="10" t="s">
        <v>135</v>
      </c>
      <c r="B155" s="63">
        <v>80</v>
      </c>
      <c r="C155" s="62" t="s">
        <v>160</v>
      </c>
      <c r="D155" s="72" t="s">
        <v>45</v>
      </c>
      <c r="E155" s="108" t="s">
        <v>768</v>
      </c>
      <c r="F155" s="63"/>
      <c r="G155" s="62"/>
      <c r="H155" s="63"/>
      <c r="I155" s="63"/>
      <c r="J155" s="63" t="s">
        <v>953</v>
      </c>
      <c r="K155" s="171" t="str">
        <f t="shared" si="7"/>
        <v>à collecter</v>
      </c>
      <c r="L155" s="207"/>
    </row>
    <row r="156" spans="1:12" ht="43.2" outlineLevel="1" x14ac:dyDescent="0.3">
      <c r="A156" s="10" t="s">
        <v>135</v>
      </c>
      <c r="B156" s="63">
        <v>81</v>
      </c>
      <c r="C156" s="62" t="s">
        <v>161</v>
      </c>
      <c r="D156" s="72" t="s">
        <v>45</v>
      </c>
      <c r="E156" s="108" t="s">
        <v>768</v>
      </c>
      <c r="F156" s="63"/>
      <c r="G156" s="62"/>
      <c r="H156" s="63"/>
      <c r="I156" s="63"/>
      <c r="J156" s="63" t="s">
        <v>953</v>
      </c>
      <c r="K156" s="171" t="str">
        <f t="shared" si="7"/>
        <v>à collecter</v>
      </c>
      <c r="L156" s="207"/>
    </row>
    <row r="157" spans="1:12" ht="43.2" outlineLevel="1" x14ac:dyDescent="0.3">
      <c r="A157" s="10" t="s">
        <v>135</v>
      </c>
      <c r="B157" s="63">
        <v>82</v>
      </c>
      <c r="C157" s="62" t="s">
        <v>162</v>
      </c>
      <c r="D157" s="72" t="s">
        <v>45</v>
      </c>
      <c r="E157" s="108" t="s">
        <v>768</v>
      </c>
      <c r="F157" s="63"/>
      <c r="G157" s="62"/>
      <c r="H157" s="63"/>
      <c r="I157" s="63"/>
      <c r="J157" s="63" t="s">
        <v>953</v>
      </c>
      <c r="K157" s="171" t="str">
        <f t="shared" si="7"/>
        <v>à collecter</v>
      </c>
      <c r="L157" s="207"/>
    </row>
    <row r="158" spans="1:12" ht="76.5" customHeight="1" outlineLevel="1" x14ac:dyDescent="0.3">
      <c r="A158" s="10" t="s">
        <v>135</v>
      </c>
      <c r="B158" s="63">
        <v>83</v>
      </c>
      <c r="C158" s="62" t="s">
        <v>163</v>
      </c>
      <c r="D158" s="72" t="s">
        <v>164</v>
      </c>
      <c r="E158" s="108" t="s">
        <v>768</v>
      </c>
      <c r="F158" s="63"/>
      <c r="G158" s="62" t="s">
        <v>165</v>
      </c>
      <c r="H158" s="63"/>
      <c r="I158" s="63"/>
      <c r="J158" s="63" t="s">
        <v>953</v>
      </c>
      <c r="K158" s="171" t="str">
        <f t="shared" si="7"/>
        <v>à collecter</v>
      </c>
      <c r="L158" s="207"/>
    </row>
    <row r="159" spans="1:12" ht="145.5" customHeight="1" outlineLevel="1" x14ac:dyDescent="0.3">
      <c r="A159" s="10" t="s">
        <v>135</v>
      </c>
      <c r="B159" s="63">
        <v>797</v>
      </c>
      <c r="C159" s="62" t="s">
        <v>166</v>
      </c>
      <c r="D159" s="72" t="s">
        <v>820</v>
      </c>
      <c r="E159" s="108" t="s">
        <v>768</v>
      </c>
      <c r="F159" s="63"/>
      <c r="G159" s="62" t="s">
        <v>167</v>
      </c>
      <c r="H159" s="63"/>
      <c r="I159" s="63"/>
      <c r="J159" s="63" t="s">
        <v>953</v>
      </c>
      <c r="K159" s="171" t="str">
        <f t="shared" si="7"/>
        <v>à collecter</v>
      </c>
      <c r="L159" s="207"/>
    </row>
    <row r="160" spans="1:12" ht="85.5" customHeight="1" outlineLevel="1" x14ac:dyDescent="0.3">
      <c r="A160" s="10" t="s">
        <v>135</v>
      </c>
      <c r="B160" s="63">
        <v>85</v>
      </c>
      <c r="C160" s="62" t="s">
        <v>168</v>
      </c>
      <c r="D160" s="62"/>
      <c r="E160" s="109" t="s">
        <v>768</v>
      </c>
      <c r="F160" s="63"/>
      <c r="G160" s="62" t="s">
        <v>169</v>
      </c>
      <c r="H160" s="63"/>
      <c r="I160" s="63"/>
      <c r="J160" s="63" t="s">
        <v>953</v>
      </c>
      <c r="K160" s="171" t="str">
        <f t="shared" si="7"/>
        <v>à collecter</v>
      </c>
      <c r="L160" s="207"/>
    </row>
    <row r="161" spans="1:12" ht="63.75" customHeight="1" outlineLevel="1" x14ac:dyDescent="0.3">
      <c r="A161" s="10" t="s">
        <v>135</v>
      </c>
      <c r="B161" s="63">
        <v>86</v>
      </c>
      <c r="C161" s="62" t="s">
        <v>170</v>
      </c>
      <c r="D161" s="62"/>
      <c r="E161" s="109" t="s">
        <v>768</v>
      </c>
      <c r="F161" s="63"/>
      <c r="G161" s="62" t="s">
        <v>171</v>
      </c>
      <c r="H161" s="63"/>
      <c r="I161" s="63"/>
      <c r="J161" s="63" t="s">
        <v>953</v>
      </c>
      <c r="K161" s="171" t="str">
        <f t="shared" si="7"/>
        <v>à collecter</v>
      </c>
      <c r="L161" s="207"/>
    </row>
    <row r="162" spans="1:12" ht="72" outlineLevel="1" x14ac:dyDescent="0.3">
      <c r="A162" s="10" t="s">
        <v>135</v>
      </c>
      <c r="B162" s="63">
        <v>87</v>
      </c>
      <c r="C162" s="62" t="s">
        <v>172</v>
      </c>
      <c r="D162" s="62"/>
      <c r="E162" s="109" t="s">
        <v>768</v>
      </c>
      <c r="F162" s="63"/>
      <c r="G162" s="62" t="s">
        <v>173</v>
      </c>
      <c r="H162" s="63"/>
      <c r="I162" s="63" t="s">
        <v>174</v>
      </c>
      <c r="J162" s="63" t="s">
        <v>956</v>
      </c>
      <c r="K162" s="171" t="str">
        <f>IF(OR("IME"=$B$1,"ITEP"=$B$1,"IEM"=$B$1,"IMP"=$B$1,"IDA"=$B$1,"EEAP"=$B$1,"IDV"=$B$1,"MAS"=$B$1,"FAM/EAM"=$B$1,"CRP"=$B$1,"EEAH"=$B$1,"EHPAD"=$B$1,"toutes les données"=$B$1),"à collecter","non concerné ")</f>
        <v>à collecter</v>
      </c>
      <c r="L162" s="207"/>
    </row>
    <row r="163" spans="1:12" ht="72" outlineLevel="1" x14ac:dyDescent="0.3">
      <c r="A163" s="10" t="s">
        <v>135</v>
      </c>
      <c r="B163" s="63">
        <v>88</v>
      </c>
      <c r="C163" s="62" t="s">
        <v>175</v>
      </c>
      <c r="D163" s="62"/>
      <c r="E163" s="109" t="s">
        <v>768</v>
      </c>
      <c r="F163" s="63"/>
      <c r="G163" s="62" t="s">
        <v>176</v>
      </c>
      <c r="H163" s="63"/>
      <c r="I163" s="63" t="s">
        <v>174</v>
      </c>
      <c r="J163" s="63" t="s">
        <v>957</v>
      </c>
      <c r="K163" s="171" t="str">
        <f>IF(OR("IME"=$B$1,"ITEP"=$B$1,"IEM"=$B$1,"IMP"=$B$1,"IDA"=$B$1,"EEAP"=$B$1,"IDV"=$B$1,"MAS"=$B$1,"FAM/EAM"=$B$1,"CRP"=$B$1,"EEAH"=$B$1,"EHPAD"=$B$1,"toutes les données"=$B$1),"à collecter","non concerné ")</f>
        <v>à collecter</v>
      </c>
      <c r="L163" s="207"/>
    </row>
    <row r="164" spans="1:12" ht="43.2" outlineLevel="1" x14ac:dyDescent="0.3">
      <c r="A164" s="10" t="s">
        <v>135</v>
      </c>
      <c r="B164" s="63">
        <v>89</v>
      </c>
      <c r="C164" s="62" t="s">
        <v>177</v>
      </c>
      <c r="D164" s="72" t="s">
        <v>178</v>
      </c>
      <c r="E164" s="108" t="s">
        <v>768</v>
      </c>
      <c r="F164" s="63"/>
      <c r="G164" s="62"/>
      <c r="H164" s="63"/>
      <c r="I164" s="63"/>
      <c r="J164" s="63" t="s">
        <v>953</v>
      </c>
      <c r="K164" s="171" t="str">
        <f>IF(OR("IME"=$B$1,"ITEP"=$B$1,"IEM"=$B$1,"IMP"=$B$1,"IDA"=$B$1,"EEAP"=$B$1,"IDV"=$B$1,"MAS"=$B$1,"FAM/EAM"=$B$1,"CRP"=$B$1,"EEAH"=$B$1,"EANM"=$B$1,"EHPAD"=$B$1,"ESAT"=$B$1,"SSIAD"=$B$1,"SESSAD"=$B$1,"SAMSAH"=$B$1,"SPASAD"=$B$1,"SAVS"=$B$1,"CAMSP"=$B$1,"CMPP"=$B$1,"toutes les données"=$B$1),"à collecter","non concerné ")</f>
        <v>à collecter</v>
      </c>
      <c r="L164" s="207"/>
    </row>
    <row r="165" spans="1:12" ht="43.2" outlineLevel="1" x14ac:dyDescent="0.3">
      <c r="A165" s="10" t="s">
        <v>135</v>
      </c>
      <c r="B165" s="63">
        <v>90</v>
      </c>
      <c r="C165" s="62" t="s">
        <v>821</v>
      </c>
      <c r="D165" s="62"/>
      <c r="E165" s="109" t="s">
        <v>768</v>
      </c>
      <c r="F165" s="63" t="s">
        <v>180</v>
      </c>
      <c r="G165" s="62" t="s">
        <v>179</v>
      </c>
      <c r="H165" s="63"/>
      <c r="I165" s="63"/>
      <c r="J165" s="63" t="s">
        <v>953</v>
      </c>
      <c r="K165" s="171" t="str">
        <f>IF(OR("IME"=$B$1,"ITEP"=$B$1,"IEM"=$B$1,"IMP"=$B$1,"IDA"=$B$1,"EEAP"=$B$1,"IDV"=$B$1,"MAS"=$B$1,"FAM/EAM"=$B$1,"CRP"=$B$1,"EEAH"=$B$1,"EANM"=$B$1,"EHPAD"=$B$1,"ESAT"=$B$1,"SSIAD"=$B$1,"SESSAD"=$B$1,"SAMSAH"=$B$1,"SPASAD"=$B$1,"SAVS"=$B$1,"CAMSP"=$B$1,"CMPP"=$B$1,"toutes les données"=$B$1),"à collecter","non concerné ")</f>
        <v>à collecter</v>
      </c>
      <c r="L165" s="207"/>
    </row>
    <row r="166" spans="1:12" ht="43.2" outlineLevel="1" x14ac:dyDescent="0.3">
      <c r="A166" s="10" t="s">
        <v>135</v>
      </c>
      <c r="B166" s="63">
        <v>91</v>
      </c>
      <c r="C166" s="62" t="s">
        <v>822</v>
      </c>
      <c r="D166" s="62"/>
      <c r="E166" s="109" t="s">
        <v>768</v>
      </c>
      <c r="F166" s="63"/>
      <c r="G166" s="62" t="s">
        <v>179</v>
      </c>
      <c r="H166" s="63"/>
      <c r="I166" s="63"/>
      <c r="J166" s="63" t="s">
        <v>953</v>
      </c>
      <c r="K166" s="171" t="str">
        <f>IF(OR("IME"=$B$1,"ITEP"=$B$1,"IEM"=$B$1,"IMP"=$B$1,"IDA"=$B$1,"EEAP"=$B$1,"IDV"=$B$1,"MAS"=$B$1,"FAM/EAM"=$B$1,"CRP"=$B$1,"EEAH"=$B$1,"EANM"=$B$1,"EHPAD"=$B$1,"ESAT"=$B$1,"SSIAD"=$B$1,"SESSAD"=$B$1,"SAMSAH"=$B$1,"SPASAD"=$B$1,"SAVS"=$B$1,"CAMSP"=$B$1,"CMPP"=$B$1,"toutes les données"=$B$1),"à collecter","non concerné ")</f>
        <v>à collecter</v>
      </c>
      <c r="L166" s="207"/>
    </row>
    <row r="167" spans="1:12" ht="43.2" outlineLevel="1" x14ac:dyDescent="0.3">
      <c r="A167" s="10" t="s">
        <v>135</v>
      </c>
      <c r="B167" s="63">
        <v>92</v>
      </c>
      <c r="C167" s="62" t="s">
        <v>181</v>
      </c>
      <c r="D167" s="72" t="s">
        <v>45</v>
      </c>
      <c r="E167" s="108" t="s">
        <v>768</v>
      </c>
      <c r="F167" s="63"/>
      <c r="G167" s="62" t="s">
        <v>182</v>
      </c>
      <c r="H167" s="63"/>
      <c r="I167" s="63"/>
      <c r="J167" s="63" t="s">
        <v>953</v>
      </c>
      <c r="K167" s="171" t="str">
        <f>IF(OR("IME"=$B$1,"ITEP"=$B$1,"IEM"=$B$1,"IMP"=$B$1,"IDA"=$B$1,"EEAP"=$B$1,"IDV"=$B$1,"MAS"=$B$1,"FAM/EAM"=$B$1,"CRP"=$B$1,"EEAH"=$B$1,"EANM"=$B$1,"EHPAD"=$B$1,"ESAT"=$B$1,"SSIAD"=$B$1,"SESSAD"=$B$1,"SAMSAH"=$B$1,"SPASAD"=$B$1,"SAVS"=$B$1,"CAMSP"=$B$1,"CMPP"=$B$1,"toutes les données"=$B$1),"à collecter","non concerné ")</f>
        <v>à collecter</v>
      </c>
      <c r="L167" s="207"/>
    </row>
    <row r="168" spans="1:12" ht="130.19999999999999" outlineLevel="1" thickBot="1" x14ac:dyDescent="0.35">
      <c r="A168" s="205" t="s">
        <v>135</v>
      </c>
      <c r="B168" s="69">
        <v>93</v>
      </c>
      <c r="C168" s="68" t="s">
        <v>183</v>
      </c>
      <c r="D168" s="99" t="s">
        <v>823</v>
      </c>
      <c r="E168" s="206" t="s">
        <v>768</v>
      </c>
      <c r="F168" s="69"/>
      <c r="G168" s="68" t="s">
        <v>184</v>
      </c>
      <c r="H168" s="69"/>
      <c r="I168" s="69"/>
      <c r="J168" s="69" t="s">
        <v>953</v>
      </c>
      <c r="K168" s="172" t="str">
        <f>IF(OR("IME"=$B$1,"ITEP"=$B$1,"IEM"=$B$1,"IMP"=$B$1,"IDA"=$B$1,"EEAP"=$B$1,"IDV"=$B$1,"MAS"=$B$1,"FAM/EAM"=$B$1,"CRP"=$B$1,"EEAH"=$B$1,"EANM"=$B$1,"EHPAD"=$B$1,"ESAT"=$B$1,"SSIAD"=$B$1,"SESSAD"=$B$1,"SAMSAH"=$B$1,"SPASAD"=$B$1,"SAVS"=$B$1,"CAMSP"=$B$1,"CMPP"=$B$1,"toutes les données"=$B$1),"à collecter","non concerné ")</f>
        <v>à collecter</v>
      </c>
      <c r="L168" s="207"/>
    </row>
    <row r="169" spans="1:12" ht="18.600000000000001" outlineLevel="1" thickBot="1" x14ac:dyDescent="0.35">
      <c r="A169" s="208"/>
      <c r="B169" s="209"/>
      <c r="C169" s="210"/>
      <c r="D169" s="211"/>
      <c r="E169" s="212"/>
      <c r="F169" s="209"/>
      <c r="G169" s="210"/>
      <c r="H169" s="209"/>
      <c r="I169" s="209"/>
      <c r="J169" s="213"/>
      <c r="K169" s="209"/>
      <c r="L169" s="190"/>
    </row>
    <row r="170" spans="1:12" ht="18.600000000000001" thickBot="1" x14ac:dyDescent="0.35">
      <c r="A170" s="90"/>
      <c r="D170" s="81"/>
      <c r="E170" s="114"/>
      <c r="G170" s="2"/>
    </row>
    <row r="171" spans="1:12" ht="48" customHeight="1" thickBot="1" x14ac:dyDescent="0.35">
      <c r="A171" s="229" t="s">
        <v>185</v>
      </c>
      <c r="B171" s="191"/>
      <c r="C171" s="191"/>
      <c r="D171" s="191"/>
      <c r="E171" s="192"/>
      <c r="F171" s="191"/>
      <c r="G171" s="191"/>
      <c r="H171" s="191"/>
      <c r="I171" s="191"/>
      <c r="J171" s="193"/>
      <c r="K171" s="188"/>
      <c r="L171" s="189"/>
    </row>
    <row r="172" spans="1:12" ht="54" outlineLevel="1" x14ac:dyDescent="0.3">
      <c r="A172" s="204" t="s">
        <v>185</v>
      </c>
      <c r="B172" s="173">
        <v>105</v>
      </c>
      <c r="C172" s="214" t="s">
        <v>186</v>
      </c>
      <c r="D172" s="215" t="s">
        <v>37</v>
      </c>
      <c r="E172" s="216" t="s">
        <v>768</v>
      </c>
      <c r="F172" s="173"/>
      <c r="G172" s="214" t="s">
        <v>187</v>
      </c>
      <c r="H172" s="173"/>
      <c r="I172" s="173"/>
      <c r="J172" s="173" t="s">
        <v>953</v>
      </c>
      <c r="K172" s="147" t="str">
        <f t="shared" ref="K172:K185" si="8">IF(OR("IME"=$B$1,"ITEP"=$B$1,"IEM"=$B$1,"IMP"=$B$1,"IDA"=$B$1,"EEAP"=$B$1,"IDV"=$B$1,"MAS"=$B$1,"FAM/EAM"=$B$1,"CRP"=$B$1,"EEAH"=$B$1,"EANM"=$B$1,"EHPAD"=$B$1,"ESAT"=$B$1,"SSIAD"=$B$1,"SESSAD"=$B$1,"SAMSAH"=$B$1,"SPASAD"=$B$1,"SAVS"=$B$1,"CAMSP"=$B$1,"CMPP"=$B$1,"toutes les données"=$B$1),"à collecter","non concerné ")</f>
        <v>à collecter</v>
      </c>
      <c r="L172" s="207"/>
    </row>
    <row r="173" spans="1:12" ht="69.75" customHeight="1" outlineLevel="1" x14ac:dyDescent="0.3">
      <c r="A173" s="10" t="s">
        <v>185</v>
      </c>
      <c r="B173" s="63">
        <v>106</v>
      </c>
      <c r="C173" s="62" t="s">
        <v>824</v>
      </c>
      <c r="D173" s="62"/>
      <c r="E173" s="109" t="s">
        <v>768</v>
      </c>
      <c r="F173" s="63" t="s">
        <v>189</v>
      </c>
      <c r="G173" s="62" t="s">
        <v>188</v>
      </c>
      <c r="H173" s="63"/>
      <c r="I173" s="63"/>
      <c r="J173" s="63" t="s">
        <v>953</v>
      </c>
      <c r="K173" s="171" t="str">
        <f t="shared" si="8"/>
        <v>à collecter</v>
      </c>
      <c r="L173" s="207"/>
    </row>
    <row r="174" spans="1:12" s="20" customFormat="1" ht="54" outlineLevel="1" x14ac:dyDescent="0.3">
      <c r="A174" s="10" t="s">
        <v>185</v>
      </c>
      <c r="B174" s="63">
        <v>107</v>
      </c>
      <c r="C174" s="62" t="s">
        <v>565</v>
      </c>
      <c r="D174" s="72" t="s">
        <v>45</v>
      </c>
      <c r="E174" s="108" t="s">
        <v>768</v>
      </c>
      <c r="F174" s="63"/>
      <c r="G174" s="62" t="s">
        <v>190</v>
      </c>
      <c r="H174" s="63"/>
      <c r="I174" s="63"/>
      <c r="J174" s="63" t="s">
        <v>953</v>
      </c>
      <c r="K174" s="171" t="str">
        <f t="shared" si="8"/>
        <v>à collecter</v>
      </c>
      <c r="L174" s="207"/>
    </row>
    <row r="175" spans="1:12" s="3" customFormat="1" ht="54" outlineLevel="1" x14ac:dyDescent="0.3">
      <c r="A175" s="10" t="s">
        <v>185</v>
      </c>
      <c r="B175" s="63">
        <v>1073</v>
      </c>
      <c r="C175" s="62" t="s">
        <v>573</v>
      </c>
      <c r="D175" s="72" t="s">
        <v>825</v>
      </c>
      <c r="E175" s="108" t="s">
        <v>768</v>
      </c>
      <c r="F175" s="63" t="s">
        <v>572</v>
      </c>
      <c r="G175" s="62"/>
      <c r="H175" s="63"/>
      <c r="I175" s="63"/>
      <c r="J175" s="63" t="s">
        <v>953</v>
      </c>
      <c r="K175" s="171" t="str">
        <f t="shared" si="8"/>
        <v>à collecter</v>
      </c>
      <c r="L175" s="207"/>
    </row>
    <row r="176" spans="1:12" ht="78.75" customHeight="1" outlineLevel="1" x14ac:dyDescent="0.3">
      <c r="A176" s="10" t="s">
        <v>185</v>
      </c>
      <c r="B176" s="63">
        <v>108</v>
      </c>
      <c r="C176" s="62" t="s">
        <v>1075</v>
      </c>
      <c r="D176" s="62"/>
      <c r="E176" s="109" t="s">
        <v>768</v>
      </c>
      <c r="F176" s="63" t="s">
        <v>572</v>
      </c>
      <c r="G176" s="62" t="s">
        <v>191</v>
      </c>
      <c r="H176" s="63"/>
      <c r="I176" s="63"/>
      <c r="J176" s="63" t="s">
        <v>953</v>
      </c>
      <c r="K176" s="171" t="str">
        <f t="shared" si="8"/>
        <v>à collecter</v>
      </c>
      <c r="L176" s="207"/>
    </row>
    <row r="177" spans="1:12" ht="67.5" customHeight="1" outlineLevel="1" x14ac:dyDescent="0.3">
      <c r="A177" s="10" t="s">
        <v>185</v>
      </c>
      <c r="B177" s="63">
        <v>109</v>
      </c>
      <c r="C177" s="62" t="s">
        <v>192</v>
      </c>
      <c r="D177" s="72" t="s">
        <v>45</v>
      </c>
      <c r="E177" s="108" t="s">
        <v>768</v>
      </c>
      <c r="F177" s="63"/>
      <c r="G177" s="62" t="s">
        <v>193</v>
      </c>
      <c r="H177" s="63"/>
      <c r="I177" s="63"/>
      <c r="J177" s="63" t="s">
        <v>953</v>
      </c>
      <c r="K177" s="171" t="str">
        <f t="shared" si="8"/>
        <v>à collecter</v>
      </c>
      <c r="L177" s="207"/>
    </row>
    <row r="178" spans="1:12" ht="69" customHeight="1" outlineLevel="1" x14ac:dyDescent="0.3">
      <c r="A178" s="10" t="s">
        <v>185</v>
      </c>
      <c r="B178" s="63">
        <v>110</v>
      </c>
      <c r="C178" s="62" t="s">
        <v>1076</v>
      </c>
      <c r="D178" s="62"/>
      <c r="E178" s="109" t="s">
        <v>768</v>
      </c>
      <c r="F178" s="63" t="s">
        <v>195</v>
      </c>
      <c r="G178" s="62" t="s">
        <v>194</v>
      </c>
      <c r="H178" s="63"/>
      <c r="I178" s="63"/>
      <c r="J178" s="63" t="s">
        <v>953</v>
      </c>
      <c r="K178" s="171" t="str">
        <f t="shared" si="8"/>
        <v>à collecter</v>
      </c>
      <c r="L178" s="207"/>
    </row>
    <row r="179" spans="1:12" ht="72" outlineLevel="1" x14ac:dyDescent="0.3">
      <c r="A179" s="10" t="s">
        <v>185</v>
      </c>
      <c r="B179" s="63">
        <v>111</v>
      </c>
      <c r="C179" s="62" t="s">
        <v>196</v>
      </c>
      <c r="D179" s="72" t="s">
        <v>197</v>
      </c>
      <c r="E179" s="108" t="s">
        <v>768</v>
      </c>
      <c r="F179" s="63"/>
      <c r="G179" s="62" t="s">
        <v>198</v>
      </c>
      <c r="H179" s="63"/>
      <c r="I179" s="63"/>
      <c r="J179" s="63" t="s">
        <v>953</v>
      </c>
      <c r="K179" s="171" t="str">
        <f t="shared" si="8"/>
        <v>à collecter</v>
      </c>
      <c r="L179" s="207"/>
    </row>
    <row r="180" spans="1:12" ht="54" outlineLevel="1" x14ac:dyDescent="0.3">
      <c r="A180" s="10" t="s">
        <v>185</v>
      </c>
      <c r="B180" s="63">
        <v>1074</v>
      </c>
      <c r="C180" s="62" t="s">
        <v>532</v>
      </c>
      <c r="D180" s="72" t="s">
        <v>45</v>
      </c>
      <c r="E180" s="108" t="s">
        <v>768</v>
      </c>
      <c r="F180" s="63"/>
      <c r="G180" s="62" t="s">
        <v>531</v>
      </c>
      <c r="H180" s="63"/>
      <c r="I180" s="63"/>
      <c r="J180" s="63" t="s">
        <v>953</v>
      </c>
      <c r="K180" s="171" t="str">
        <f t="shared" si="8"/>
        <v>à collecter</v>
      </c>
      <c r="L180" s="207"/>
    </row>
    <row r="181" spans="1:12" ht="100.8" outlineLevel="1" x14ac:dyDescent="0.3">
      <c r="A181" s="10" t="s">
        <v>185</v>
      </c>
      <c r="B181" s="63">
        <v>961</v>
      </c>
      <c r="C181" s="62" t="s">
        <v>199</v>
      </c>
      <c r="D181" s="72" t="s">
        <v>826</v>
      </c>
      <c r="E181" s="108" t="s">
        <v>768</v>
      </c>
      <c r="F181" s="63"/>
      <c r="G181" s="62" t="s">
        <v>200</v>
      </c>
      <c r="H181" s="63"/>
      <c r="I181" s="63"/>
      <c r="J181" s="63" t="s">
        <v>953</v>
      </c>
      <c r="K181" s="171" t="str">
        <f t="shared" si="8"/>
        <v>à collecter</v>
      </c>
      <c r="L181" s="207"/>
    </row>
    <row r="182" spans="1:12" ht="54" outlineLevel="1" x14ac:dyDescent="0.3">
      <c r="A182" s="10" t="s">
        <v>185</v>
      </c>
      <c r="B182" s="63">
        <v>113</v>
      </c>
      <c r="C182" s="62" t="s">
        <v>201</v>
      </c>
      <c r="D182" s="72" t="s">
        <v>45</v>
      </c>
      <c r="E182" s="108" t="s">
        <v>768</v>
      </c>
      <c r="F182" s="63"/>
      <c r="G182" s="62"/>
      <c r="H182" s="63"/>
      <c r="I182" s="63"/>
      <c r="J182" s="63" t="s">
        <v>953</v>
      </c>
      <c r="K182" s="171" t="str">
        <f t="shared" si="8"/>
        <v>à collecter</v>
      </c>
      <c r="L182" s="207"/>
    </row>
    <row r="183" spans="1:12" ht="54" outlineLevel="1" x14ac:dyDescent="0.3">
      <c r="A183" s="10" t="s">
        <v>185</v>
      </c>
      <c r="B183" s="63">
        <v>962</v>
      </c>
      <c r="C183" s="62" t="s">
        <v>204</v>
      </c>
      <c r="D183" s="72" t="s">
        <v>205</v>
      </c>
      <c r="E183" s="108" t="s">
        <v>768</v>
      </c>
      <c r="F183" s="63"/>
      <c r="G183" s="62"/>
      <c r="H183" s="63"/>
      <c r="I183" s="63"/>
      <c r="J183" s="63" t="s">
        <v>953</v>
      </c>
      <c r="K183" s="171" t="str">
        <f t="shared" si="8"/>
        <v>à collecter</v>
      </c>
      <c r="L183" s="207"/>
    </row>
    <row r="184" spans="1:12" ht="129.6" outlineLevel="1" x14ac:dyDescent="0.3">
      <c r="A184" s="10" t="s">
        <v>185</v>
      </c>
      <c r="B184" s="63">
        <v>963</v>
      </c>
      <c r="C184" s="62" t="s">
        <v>1077</v>
      </c>
      <c r="D184" s="72" t="s">
        <v>206</v>
      </c>
      <c r="E184" s="108" t="s">
        <v>768</v>
      </c>
      <c r="F184" s="63" t="s">
        <v>207</v>
      </c>
      <c r="G184" s="62"/>
      <c r="H184" s="63"/>
      <c r="I184" s="63"/>
      <c r="J184" s="63" t="s">
        <v>953</v>
      </c>
      <c r="K184" s="171" t="str">
        <f t="shared" si="8"/>
        <v>à collecter</v>
      </c>
      <c r="L184" s="207"/>
    </row>
    <row r="185" spans="1:12" ht="54.6" outlineLevel="1" thickBot="1" x14ac:dyDescent="0.35">
      <c r="A185" s="205" t="s">
        <v>185</v>
      </c>
      <c r="B185" s="69">
        <v>964</v>
      </c>
      <c r="C185" s="68" t="s">
        <v>552</v>
      </c>
      <c r="D185" s="68"/>
      <c r="E185" s="170" t="s">
        <v>768</v>
      </c>
      <c r="F185" s="69" t="s">
        <v>208</v>
      </c>
      <c r="G185" s="68"/>
      <c r="H185" s="69"/>
      <c r="I185" s="69"/>
      <c r="J185" s="69" t="s">
        <v>953</v>
      </c>
      <c r="K185" s="172" t="str">
        <f t="shared" si="8"/>
        <v>à collecter</v>
      </c>
      <c r="L185" s="207"/>
    </row>
    <row r="186" spans="1:12" ht="18.600000000000001" outlineLevel="1" thickBot="1" x14ac:dyDescent="0.35">
      <c r="A186" s="208"/>
      <c r="B186" s="209"/>
      <c r="C186" s="210"/>
      <c r="D186" s="210"/>
      <c r="E186" s="217"/>
      <c r="F186" s="209"/>
      <c r="G186" s="210"/>
      <c r="H186" s="209"/>
      <c r="I186" s="209"/>
      <c r="J186" s="213"/>
      <c r="K186" s="209"/>
      <c r="L186" s="190"/>
    </row>
    <row r="187" spans="1:12" ht="18.600000000000001" thickBot="1" x14ac:dyDescent="0.35">
      <c r="A187" s="90"/>
      <c r="G187" s="2"/>
    </row>
    <row r="188" spans="1:12" ht="48" customHeight="1" thickBot="1" x14ac:dyDescent="0.35">
      <c r="A188" s="229" t="s">
        <v>202</v>
      </c>
      <c r="B188" s="191"/>
      <c r="C188" s="191"/>
      <c r="D188" s="191"/>
      <c r="E188" s="192"/>
      <c r="F188" s="191"/>
      <c r="G188" s="191"/>
      <c r="H188" s="191"/>
      <c r="I188" s="191"/>
      <c r="J188" s="193"/>
      <c r="K188" s="188"/>
      <c r="L188" s="189"/>
    </row>
    <row r="189" spans="1:12" ht="108" outlineLevel="1" x14ac:dyDescent="0.3">
      <c r="A189" s="204" t="s">
        <v>202</v>
      </c>
      <c r="B189" s="85">
        <v>844</v>
      </c>
      <c r="C189" s="86" t="s">
        <v>209</v>
      </c>
      <c r="D189" s="86"/>
      <c r="E189" s="85"/>
      <c r="F189" s="85"/>
      <c r="G189" s="86"/>
      <c r="H189" s="85"/>
      <c r="I189" s="85"/>
      <c r="J189" s="173" t="s">
        <v>953</v>
      </c>
      <c r="K189" s="147" t="str">
        <f t="shared" ref="K189:K197" si="9">IF(OR("IME"=$B$1,"ITEP"=$B$1,"IEM"=$B$1,"IMP"=$B$1,"IDA"=$B$1,"EEAP"=$B$1,"IDV"=$B$1,"MAS"=$B$1,"FAM/EAM"=$B$1,"CRP"=$B$1,"EEAH"=$B$1,"EANM"=$B$1,"EHPAD"=$B$1,"ESAT"=$B$1,"SSIAD"=$B$1,"SESSAD"=$B$1,"SAMSAH"=$B$1,"SPASAD"=$B$1,"SAVS"=$B$1,"CAMSP"=$B$1,"CMPP"=$B$1,"toutes les données"=$B$1),"à collecter","non concerné ")</f>
        <v>à collecter</v>
      </c>
      <c r="L189" s="207"/>
    </row>
    <row r="190" spans="1:12" ht="108" outlineLevel="1" x14ac:dyDescent="0.3">
      <c r="A190" s="10" t="s">
        <v>202</v>
      </c>
      <c r="B190" s="63">
        <v>965</v>
      </c>
      <c r="C190" s="62" t="s">
        <v>210</v>
      </c>
      <c r="D190" s="72" t="s">
        <v>45</v>
      </c>
      <c r="E190" s="108" t="s">
        <v>768</v>
      </c>
      <c r="F190" s="63"/>
      <c r="G190" s="62"/>
      <c r="H190" s="63"/>
      <c r="I190" s="63"/>
      <c r="J190" s="63" t="s">
        <v>953</v>
      </c>
      <c r="K190" s="171" t="str">
        <f t="shared" si="9"/>
        <v>à collecter</v>
      </c>
      <c r="L190" s="207"/>
    </row>
    <row r="191" spans="1:12" ht="108" outlineLevel="1" x14ac:dyDescent="0.3">
      <c r="A191" s="10" t="s">
        <v>202</v>
      </c>
      <c r="B191" s="63">
        <v>966</v>
      </c>
      <c r="C191" s="62" t="s">
        <v>211</v>
      </c>
      <c r="D191" s="62"/>
      <c r="E191" s="109" t="s">
        <v>768</v>
      </c>
      <c r="F191" s="63"/>
      <c r="G191" s="62"/>
      <c r="H191" s="63" t="s">
        <v>555</v>
      </c>
      <c r="I191" s="63"/>
      <c r="J191" s="63" t="s">
        <v>953</v>
      </c>
      <c r="K191" s="171" t="str">
        <f t="shared" si="9"/>
        <v>à collecter</v>
      </c>
      <c r="L191" s="207"/>
    </row>
    <row r="192" spans="1:12" ht="108" outlineLevel="1" x14ac:dyDescent="0.3">
      <c r="A192" s="10" t="s">
        <v>202</v>
      </c>
      <c r="B192" s="63">
        <v>967</v>
      </c>
      <c r="C192" s="62" t="s">
        <v>212</v>
      </c>
      <c r="D192" s="62"/>
      <c r="E192" s="109" t="s">
        <v>768</v>
      </c>
      <c r="F192" s="63"/>
      <c r="G192" s="62"/>
      <c r="H192" s="63" t="s">
        <v>555</v>
      </c>
      <c r="I192" s="63"/>
      <c r="J192" s="63" t="s">
        <v>953</v>
      </c>
      <c r="K192" s="171" t="str">
        <f t="shared" si="9"/>
        <v>à collecter</v>
      </c>
      <c r="L192" s="207"/>
    </row>
    <row r="193" spans="1:12" ht="108" outlineLevel="1" x14ac:dyDescent="0.3">
      <c r="A193" s="10" t="s">
        <v>202</v>
      </c>
      <c r="B193" s="55">
        <v>845</v>
      </c>
      <c r="C193" s="56" t="s">
        <v>213</v>
      </c>
      <c r="D193" s="56"/>
      <c r="E193" s="55"/>
      <c r="F193" s="55"/>
      <c r="G193" s="56"/>
      <c r="H193" s="55"/>
      <c r="I193" s="55"/>
      <c r="J193" s="63" t="s">
        <v>953</v>
      </c>
      <c r="K193" s="171" t="str">
        <f t="shared" si="9"/>
        <v>à collecter</v>
      </c>
      <c r="L193" s="207"/>
    </row>
    <row r="194" spans="1:12" ht="144" outlineLevel="1" x14ac:dyDescent="0.3">
      <c r="A194" s="10" t="s">
        <v>202</v>
      </c>
      <c r="B194" s="63">
        <v>968</v>
      </c>
      <c r="C194" s="62" t="s">
        <v>214</v>
      </c>
      <c r="D194" s="72" t="s">
        <v>215</v>
      </c>
      <c r="E194" s="108" t="s">
        <v>768</v>
      </c>
      <c r="F194" s="63"/>
      <c r="G194" s="62"/>
      <c r="H194" s="63"/>
      <c r="I194" s="63"/>
      <c r="J194" s="63" t="s">
        <v>953</v>
      </c>
      <c r="K194" s="171" t="str">
        <f t="shared" si="9"/>
        <v>à collecter</v>
      </c>
      <c r="L194" s="207"/>
    </row>
    <row r="195" spans="1:12" ht="108" outlineLevel="1" x14ac:dyDescent="0.3">
      <c r="A195" s="10" t="s">
        <v>202</v>
      </c>
      <c r="B195" s="55">
        <v>846</v>
      </c>
      <c r="C195" s="56" t="s">
        <v>216</v>
      </c>
      <c r="D195" s="56"/>
      <c r="E195" s="55"/>
      <c r="F195" s="55"/>
      <c r="G195" s="56"/>
      <c r="H195" s="55"/>
      <c r="I195" s="55"/>
      <c r="J195" s="63" t="s">
        <v>953</v>
      </c>
      <c r="K195" s="171" t="str">
        <f t="shared" si="9"/>
        <v>à collecter</v>
      </c>
      <c r="L195" s="207"/>
    </row>
    <row r="196" spans="1:12" ht="108" outlineLevel="1" x14ac:dyDescent="0.3">
      <c r="A196" s="10" t="s">
        <v>202</v>
      </c>
      <c r="B196" s="63">
        <v>969</v>
      </c>
      <c r="C196" s="62" t="s">
        <v>217</v>
      </c>
      <c r="D196" s="72" t="s">
        <v>45</v>
      </c>
      <c r="E196" s="108" t="s">
        <v>768</v>
      </c>
      <c r="F196" s="63"/>
      <c r="G196" s="62"/>
      <c r="H196" s="63"/>
      <c r="I196" s="63"/>
      <c r="J196" s="63" t="s">
        <v>953</v>
      </c>
      <c r="K196" s="171" t="str">
        <f t="shared" si="9"/>
        <v>à collecter</v>
      </c>
      <c r="L196" s="207"/>
    </row>
    <row r="197" spans="1:12" ht="108.6" outlineLevel="1" thickBot="1" x14ac:dyDescent="0.35">
      <c r="A197" s="205" t="s">
        <v>202</v>
      </c>
      <c r="B197" s="69">
        <v>970</v>
      </c>
      <c r="C197" s="68" t="s">
        <v>218</v>
      </c>
      <c r="D197" s="99" t="s">
        <v>45</v>
      </c>
      <c r="E197" s="206" t="s">
        <v>768</v>
      </c>
      <c r="F197" s="69"/>
      <c r="G197" s="68"/>
      <c r="H197" s="69"/>
      <c r="I197" s="69"/>
      <c r="J197" s="69" t="s">
        <v>953</v>
      </c>
      <c r="K197" s="172" t="str">
        <f t="shared" si="9"/>
        <v>à collecter</v>
      </c>
      <c r="L197" s="207"/>
    </row>
    <row r="198" spans="1:12" ht="18.600000000000001" outlineLevel="1" thickBot="1" x14ac:dyDescent="0.35">
      <c r="A198" s="208"/>
      <c r="B198" s="209"/>
      <c r="C198" s="210"/>
      <c r="D198" s="211"/>
      <c r="E198" s="212"/>
      <c r="F198" s="209"/>
      <c r="G198" s="210"/>
      <c r="H198" s="209"/>
      <c r="I198" s="209"/>
      <c r="J198" s="213"/>
      <c r="K198" s="209"/>
      <c r="L198" s="190"/>
    </row>
    <row r="199" spans="1:12" ht="18.600000000000001" thickBot="1" x14ac:dyDescent="0.35">
      <c r="A199" s="90"/>
      <c r="D199" s="81"/>
      <c r="E199" s="114"/>
      <c r="G199" s="2"/>
    </row>
    <row r="200" spans="1:12" ht="48" customHeight="1" thickBot="1" x14ac:dyDescent="0.35">
      <c r="A200" s="229" t="s">
        <v>203</v>
      </c>
      <c r="B200" s="191"/>
      <c r="C200" s="191"/>
      <c r="D200" s="191"/>
      <c r="E200" s="192"/>
      <c r="F200" s="191"/>
      <c r="G200" s="191"/>
      <c r="H200" s="191"/>
      <c r="I200" s="191"/>
      <c r="J200" s="193"/>
      <c r="K200" s="188"/>
      <c r="L200" s="189"/>
    </row>
    <row r="201" spans="1:12" ht="78.75" customHeight="1" outlineLevel="1" thickBot="1" x14ac:dyDescent="0.35">
      <c r="A201" s="194" t="s">
        <v>203</v>
      </c>
      <c r="B201" s="195">
        <v>114</v>
      </c>
      <c r="C201" s="196" t="s">
        <v>203</v>
      </c>
      <c r="D201" s="197"/>
      <c r="E201" s="198" t="s">
        <v>768</v>
      </c>
      <c r="F201" s="199"/>
      <c r="G201" s="197" t="s">
        <v>219</v>
      </c>
      <c r="H201" s="199"/>
      <c r="I201" s="199"/>
      <c r="J201" s="199" t="s">
        <v>954</v>
      </c>
      <c r="K201" s="169" t="str">
        <f>IF(OR("IME"=$B$1,"ITEP"=$B$1,"IEM"=$B$1,"IMP"=$B$1,"IDA"=$B$1,"EEAP"=$B$1,"IDV"=$B$1,"MAS"=$B$1,"FAM/EAM"=$B$1,"CRP"=$B$1,"EEAH"=$B$1,"EANM"=$B$1,"EHPAD"=$B$1,"ESAT"=$B$1,"SSIAD"=$B$1,"SESSAD"=$B$1,"SAMSAH"=$B$1,"SPASAD"=$B$1,"SAVS"=$B$1,"CAMSP"=$B$1,"CMPP"=$B$1,"toutes les données"=$B$1),"à collecter","non concerné ")</f>
        <v>à collecter</v>
      </c>
      <c r="L201" s="190"/>
    </row>
  </sheetData>
  <sheetProtection deleteColumns="0" deleteRows="0" sort="0" autoFilter="0" pivotTables="0"/>
  <conditionalFormatting sqref="K1:L81 K83:L1048576">
    <cfRule type="cellIs" dxfId="82" priority="1" operator="equal">
      <formula>"à collecter"</formula>
    </cfRule>
  </conditionalFormatting>
  <dataValidations count="1">
    <dataValidation type="list" allowBlank="1" showInputMessage="1" showErrorMessage="1" sqref="B1" xr:uid="{00000000-0002-0000-0300-000000000000}">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18" max="12" man="1"/>
    <brk id="50" max="12" man="1"/>
    <brk id="63" max="12" man="1"/>
    <brk id="80" max="12" man="1"/>
    <brk id="89" max="12" man="1"/>
    <brk id="94" max="12" man="1"/>
    <brk id="99" max="12" man="1"/>
    <brk id="106" max="12" man="1"/>
    <brk id="108" max="12" man="1"/>
    <brk id="118" max="12" man="1"/>
    <brk id="133" max="12" man="1"/>
    <brk id="169" max="12" man="1"/>
    <brk id="186"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8"/>
    <pageSetUpPr fitToPage="1"/>
  </sheetPr>
  <dimension ref="A1:M181"/>
  <sheetViews>
    <sheetView zoomScale="72" zoomScaleNormal="72" zoomScaleSheetLayoutView="50" workbookViewId="0">
      <selection activeCell="B1" sqref="B1"/>
    </sheetView>
  </sheetViews>
  <sheetFormatPr baseColWidth="10" defaultColWidth="11.44140625" defaultRowHeight="15.6" outlineLevelRow="1" outlineLevelCol="1" x14ac:dyDescent="0.3"/>
  <cols>
    <col min="1" max="1" width="15.6640625" style="1" customWidth="1"/>
    <col min="2" max="2" width="23.6640625" style="4" customWidth="1"/>
    <col min="3" max="3" width="32.6640625" style="131" customWidth="1"/>
    <col min="4" max="4" width="53.6640625" style="4" customWidth="1"/>
    <col min="5" max="5" width="30.6640625" style="2" customWidth="1"/>
    <col min="6" max="6" width="50.6640625" style="1" customWidth="1"/>
    <col min="7" max="8" width="25.6640625" style="1" customWidth="1"/>
    <col min="9" max="9" width="21.6640625" style="1" hidden="1" customWidth="1" outlineLevel="1"/>
    <col min="10" max="10" width="30.6640625" style="1" customWidth="1" collapsed="1"/>
    <col min="11" max="11" width="3.6640625" style="82" customWidth="1"/>
    <col min="12" max="12" width="16.88671875" style="1" customWidth="1"/>
    <col min="13" max="16384" width="11.44140625" style="1"/>
  </cols>
  <sheetData>
    <row r="1" spans="1:13" ht="59.7" customHeight="1" thickBot="1" x14ac:dyDescent="0.35">
      <c r="A1" s="158" t="s">
        <v>931</v>
      </c>
      <c r="B1" s="523" t="s">
        <v>943</v>
      </c>
      <c r="C1" s="268" t="s">
        <v>220</v>
      </c>
      <c r="D1" s="269"/>
      <c r="E1" s="270"/>
      <c r="F1" s="271"/>
      <c r="G1" s="271"/>
      <c r="H1" s="271"/>
      <c r="I1" s="271"/>
      <c r="J1" s="272"/>
      <c r="L1" s="90"/>
      <c r="M1" s="91"/>
    </row>
    <row r="2" spans="1:13" ht="16.95" customHeight="1" x14ac:dyDescent="0.3">
      <c r="B2" s="161"/>
      <c r="C2" s="161"/>
      <c r="D2" s="161"/>
      <c r="E2" s="164"/>
      <c r="F2" s="39"/>
      <c r="G2" s="39"/>
      <c r="H2" s="39"/>
      <c r="I2" s="39"/>
      <c r="J2" s="163"/>
      <c r="L2" s="90"/>
      <c r="M2" s="91"/>
    </row>
    <row r="3" spans="1:13" ht="78" customHeight="1" thickBot="1" x14ac:dyDescent="0.35">
      <c r="A3" s="36" t="s">
        <v>828</v>
      </c>
      <c r="B3" s="37" t="s">
        <v>720</v>
      </c>
      <c r="C3" s="125" t="s">
        <v>964</v>
      </c>
      <c r="D3" s="37" t="s">
        <v>965</v>
      </c>
      <c r="E3" s="83" t="s">
        <v>966</v>
      </c>
      <c r="F3" s="37" t="s">
        <v>785</v>
      </c>
      <c r="G3" s="37" t="s">
        <v>963</v>
      </c>
      <c r="H3" s="37" t="s">
        <v>913</v>
      </c>
      <c r="I3" s="37" t="s">
        <v>941</v>
      </c>
      <c r="J3" s="37" t="s">
        <v>933</v>
      </c>
    </row>
    <row r="4" spans="1:13" ht="12.45" customHeight="1" thickBot="1" x14ac:dyDescent="0.35">
      <c r="A4" s="94"/>
      <c r="B4" s="95"/>
      <c r="C4" s="118" t="s">
        <v>838</v>
      </c>
      <c r="D4" s="96"/>
      <c r="E4" s="97"/>
      <c r="F4" s="139"/>
      <c r="G4" s="97"/>
      <c r="H4" s="97"/>
      <c r="I4" s="150"/>
      <c r="J4" s="20"/>
    </row>
    <row r="5" spans="1:13" ht="49.95" customHeight="1" thickBot="1" x14ac:dyDescent="0.35">
      <c r="A5" s="416" t="s">
        <v>221</v>
      </c>
      <c r="B5" s="417"/>
      <c r="C5" s="417"/>
      <c r="D5" s="418"/>
      <c r="E5" s="418"/>
      <c r="F5" s="418"/>
      <c r="G5" s="418"/>
      <c r="H5" s="418"/>
      <c r="I5" s="419"/>
      <c r="J5" s="418"/>
      <c r="K5" s="420"/>
    </row>
    <row r="6" spans="1:13" ht="55.5" customHeight="1" outlineLevel="1" x14ac:dyDescent="0.3">
      <c r="A6" s="426" t="s">
        <v>221</v>
      </c>
      <c r="B6" s="427"/>
      <c r="C6" s="292"/>
      <c r="D6" s="282" t="s">
        <v>222</v>
      </c>
      <c r="E6" s="283"/>
      <c r="F6" s="284"/>
      <c r="G6" s="283"/>
      <c r="H6" s="283"/>
      <c r="I6" s="285"/>
      <c r="J6" s="428"/>
      <c r="K6" s="293"/>
    </row>
    <row r="7" spans="1:13" ht="37.950000000000003" customHeight="1" outlineLevel="1" x14ac:dyDescent="0.3">
      <c r="A7" s="7" t="s">
        <v>221</v>
      </c>
      <c r="B7" s="12" t="s">
        <v>576</v>
      </c>
      <c r="C7" s="126" t="s">
        <v>839</v>
      </c>
      <c r="D7" s="13"/>
      <c r="E7" s="5"/>
      <c r="F7" s="13"/>
      <c r="G7" s="5" t="s">
        <v>224</v>
      </c>
      <c r="H7" s="5" t="s">
        <v>226</v>
      </c>
      <c r="I7" s="63" t="s">
        <v>974</v>
      </c>
      <c r="J7" s="429" t="str">
        <f>IF(OR("IME"=$B$1,"ITEP"=$B$1,"IEM"=$B$1,,"IDA"=$B$1,"EEAP"=$B$1,"IDV"=$B$1,"MAS"=$B$1,"FAM/EAM"=$B$1,"CRP"=$B$1,"EANM"=$B$1,"EHPAD"=$B$1,"ESAT"=$B$1,"SSIAD"=$B$1,"SESSAD"=$B$1,"SAMSAH"=$B$1,"SPASAD"=$B$1,"SAVS"=$B$1,"CAMSP"=$B$1,"CMPP"=$B$1,"toutes les données"=$B$1,"IES"=$B$1),"à collecter","non concerné ")</f>
        <v>à collecter</v>
      </c>
      <c r="K7" s="293"/>
    </row>
    <row r="8" spans="1:13" ht="37.950000000000003" customHeight="1" outlineLevel="1" x14ac:dyDescent="0.3">
      <c r="A8" s="7" t="s">
        <v>221</v>
      </c>
      <c r="B8" s="15" t="s">
        <v>577</v>
      </c>
      <c r="C8" s="130" t="s">
        <v>839</v>
      </c>
      <c r="D8" s="16" t="s">
        <v>769</v>
      </c>
      <c r="E8" s="34" t="s">
        <v>768</v>
      </c>
      <c r="F8" s="16"/>
      <c r="G8" s="17"/>
      <c r="H8" s="17"/>
      <c r="I8" s="60" t="s">
        <v>974</v>
      </c>
      <c r="J8" s="430" t="str">
        <f>IF(OR("IME"=$B$1,"ITEP"=$B$1,"IEM"=$B$1,"IDA"=$B$1,"EEAP"=$B$1,"IDV"=$B$1,"MAS"=$B$1,"FAM/EAM"=$B$1,"CRP"=$B$1,"EANM"=$B$1,"EHPAD"=$B$1,"ESAT"=$B$1,"SSIAD"=$B$1,"SESSAD"=$B$1,"SAMSAH"=$B$1,"SPASAD"=$B$1,"SAVS"=$B$1,"CAMSP"=$B$1,"CMPP"=$B$1,"toutes les données"=$B$1,"IES"=$B$1),"à collecter","non concerné ")</f>
        <v>à collecter</v>
      </c>
      <c r="K8" s="293"/>
    </row>
    <row r="9" spans="1:13" ht="37.950000000000003" customHeight="1" outlineLevel="1" x14ac:dyDescent="0.3">
      <c r="A9" s="7" t="s">
        <v>221</v>
      </c>
      <c r="B9" s="15" t="s">
        <v>578</v>
      </c>
      <c r="C9" s="130" t="s">
        <v>839</v>
      </c>
      <c r="D9" s="16" t="s">
        <v>225</v>
      </c>
      <c r="E9" s="34" t="s">
        <v>768</v>
      </c>
      <c r="F9" s="16"/>
      <c r="G9" s="17"/>
      <c r="H9" s="17"/>
      <c r="I9" s="60" t="s">
        <v>974</v>
      </c>
      <c r="J9" s="430" t="str">
        <f>IF(OR("IME"=$B$1,"ITEP"=$B$1,"IEM"=$B$1,"IDA"=$B$1,"EEAP"=$B$1,"IDV"=$B$1,"MAS"=$B$1,"FAM/EAM"=$B$1,"CRP"=$B$1,"EANM"=$B$1,"EHPAD"=$B$1,"ESAT"=$B$1,"SSIAD"=$B$1,"SESSAD"=$B$1,"SAMSAH"=$B$1,"SPASAD"=$B$1,"SAVS"=$B$1,"CAMSP"=$B$1,"CMPP"=$B$1,"toutes les données"=$B$1,"IES"=$B$1),"à collecter","non concerné ")</f>
        <v>à collecter</v>
      </c>
      <c r="K9" s="293"/>
    </row>
    <row r="10" spans="1:13" ht="60.45" customHeight="1" outlineLevel="1" x14ac:dyDescent="0.3">
      <c r="A10" s="376" t="s">
        <v>221</v>
      </c>
      <c r="B10" s="377" t="s">
        <v>579</v>
      </c>
      <c r="C10" s="378"/>
      <c r="D10" s="275" t="s">
        <v>227</v>
      </c>
      <c r="E10" s="276"/>
      <c r="F10" s="277"/>
      <c r="G10" s="276"/>
      <c r="H10" s="276"/>
      <c r="I10" s="278"/>
      <c r="J10" s="431"/>
      <c r="K10" s="293"/>
    </row>
    <row r="11" spans="1:13" ht="37.950000000000003" customHeight="1" outlineLevel="1" x14ac:dyDescent="0.3">
      <c r="A11" s="7" t="s">
        <v>221</v>
      </c>
      <c r="B11" s="119" t="s">
        <v>580</v>
      </c>
      <c r="C11" s="126" t="s">
        <v>840</v>
      </c>
      <c r="D11" s="13"/>
      <c r="E11" s="5"/>
      <c r="F11" s="13"/>
      <c r="G11" s="5"/>
      <c r="H11" s="5"/>
      <c r="I11" s="63" t="s">
        <v>974</v>
      </c>
      <c r="J11" s="429" t="str">
        <f t="shared" ref="J11:J34" si="0">IF(OR("IME"=$B$1,"ITEP"=$B$1,"IEM"=$B$1,"IDA"=$B$1,"EEAP"=$B$1,"IDV"=$B$1,"MAS"=$B$1,"FAM/EAM"=$B$1,"CRP"=$B$1,"EANM"=$B$1,"EHPAD"=$B$1,"ESAT"=$B$1,"SSIAD"=$B$1,"SESSAD"=$B$1,"SAMSAH"=$B$1,"SPASAD"=$B$1,"SAVS"=$B$1,"CAMSP"=$B$1,"CMPP"=$B$1,"toutes les données"=$B$1,"IES"=$B$1),"à collecter","non concerné ")</f>
        <v>à collecter</v>
      </c>
      <c r="K11" s="293"/>
    </row>
    <row r="12" spans="1:13" ht="37.950000000000003" customHeight="1" outlineLevel="1" x14ac:dyDescent="0.3">
      <c r="A12" s="6" t="s">
        <v>221</v>
      </c>
      <c r="B12" s="15" t="s">
        <v>581</v>
      </c>
      <c r="C12" s="130" t="s">
        <v>840</v>
      </c>
      <c r="D12" s="16" t="s">
        <v>723</v>
      </c>
      <c r="E12" s="34" t="s">
        <v>768</v>
      </c>
      <c r="F12" s="16"/>
      <c r="G12" s="17"/>
      <c r="H12" s="17" t="s">
        <v>228</v>
      </c>
      <c r="I12" s="60" t="s">
        <v>974</v>
      </c>
      <c r="J12" s="430" t="str">
        <f t="shared" si="0"/>
        <v>à collecter</v>
      </c>
      <c r="K12" s="293"/>
    </row>
    <row r="13" spans="1:13" ht="37.950000000000003" customHeight="1" outlineLevel="1" x14ac:dyDescent="0.3">
      <c r="A13" s="7" t="s">
        <v>221</v>
      </c>
      <c r="B13" s="15" t="s">
        <v>582</v>
      </c>
      <c r="C13" s="130" t="s">
        <v>841</v>
      </c>
      <c r="D13" s="16" t="s">
        <v>724</v>
      </c>
      <c r="E13" s="34" t="s">
        <v>768</v>
      </c>
      <c r="F13" s="16"/>
      <c r="G13" s="17"/>
      <c r="H13" s="17" t="s">
        <v>228</v>
      </c>
      <c r="I13" s="60" t="s">
        <v>974</v>
      </c>
      <c r="J13" s="430" t="str">
        <f t="shared" si="0"/>
        <v>à collecter</v>
      </c>
      <c r="K13" s="293"/>
    </row>
    <row r="14" spans="1:13" ht="37.950000000000003" customHeight="1" outlineLevel="1" x14ac:dyDescent="0.3">
      <c r="A14" s="7" t="s">
        <v>221</v>
      </c>
      <c r="B14" s="15" t="s">
        <v>583</v>
      </c>
      <c r="C14" s="130" t="s">
        <v>842</v>
      </c>
      <c r="D14" s="16" t="s">
        <v>725</v>
      </c>
      <c r="E14" s="34" t="s">
        <v>768</v>
      </c>
      <c r="F14" s="16"/>
      <c r="G14" s="17"/>
      <c r="H14" s="17" t="s">
        <v>228</v>
      </c>
      <c r="I14" s="60" t="s">
        <v>974</v>
      </c>
      <c r="J14" s="430" t="str">
        <f t="shared" si="0"/>
        <v>à collecter</v>
      </c>
      <c r="K14" s="293"/>
    </row>
    <row r="15" spans="1:13" ht="37.950000000000003" customHeight="1" outlineLevel="1" x14ac:dyDescent="0.3">
      <c r="A15" s="7" t="s">
        <v>221</v>
      </c>
      <c r="B15" s="15" t="s">
        <v>584</v>
      </c>
      <c r="C15" s="130" t="s">
        <v>843</v>
      </c>
      <c r="D15" s="16" t="s">
        <v>726</v>
      </c>
      <c r="E15" s="34" t="s">
        <v>768</v>
      </c>
      <c r="F15" s="16"/>
      <c r="G15" s="17"/>
      <c r="H15" s="17" t="s">
        <v>228</v>
      </c>
      <c r="I15" s="60" t="s">
        <v>974</v>
      </c>
      <c r="J15" s="430" t="str">
        <f t="shared" si="0"/>
        <v>à collecter</v>
      </c>
      <c r="K15" s="293"/>
    </row>
    <row r="16" spans="1:13" ht="37.950000000000003" customHeight="1" outlineLevel="1" x14ac:dyDescent="0.3">
      <c r="A16" s="6" t="s">
        <v>221</v>
      </c>
      <c r="B16" s="15" t="s">
        <v>585</v>
      </c>
      <c r="C16" s="130" t="s">
        <v>844</v>
      </c>
      <c r="D16" s="16" t="s">
        <v>727</v>
      </c>
      <c r="E16" s="34" t="s">
        <v>768</v>
      </c>
      <c r="F16" s="16"/>
      <c r="G16" s="17"/>
      <c r="H16" s="17" t="s">
        <v>228</v>
      </c>
      <c r="I16" s="60" t="s">
        <v>974</v>
      </c>
      <c r="J16" s="430" t="str">
        <f t="shared" si="0"/>
        <v>à collecter</v>
      </c>
      <c r="K16" s="293"/>
    </row>
    <row r="17" spans="1:11" ht="37.950000000000003" customHeight="1" outlineLevel="1" x14ac:dyDescent="0.3">
      <c r="A17" s="7" t="s">
        <v>221</v>
      </c>
      <c r="B17" s="15" t="s">
        <v>586</v>
      </c>
      <c r="C17" s="130" t="s">
        <v>845</v>
      </c>
      <c r="D17" s="16" t="s">
        <v>728</v>
      </c>
      <c r="E17" s="34" t="s">
        <v>768</v>
      </c>
      <c r="F17" s="16"/>
      <c r="G17" s="17"/>
      <c r="H17" s="17" t="s">
        <v>228</v>
      </c>
      <c r="I17" s="60" t="s">
        <v>974</v>
      </c>
      <c r="J17" s="430" t="str">
        <f t="shared" si="0"/>
        <v>à collecter</v>
      </c>
      <c r="K17" s="293"/>
    </row>
    <row r="18" spans="1:11" ht="37.950000000000003" customHeight="1" outlineLevel="1" x14ac:dyDescent="0.3">
      <c r="A18" s="7" t="s">
        <v>221</v>
      </c>
      <c r="B18" s="15" t="s">
        <v>587</v>
      </c>
      <c r="C18" s="130" t="s">
        <v>846</v>
      </c>
      <c r="D18" s="16" t="s">
        <v>729</v>
      </c>
      <c r="E18" s="34" t="s">
        <v>768</v>
      </c>
      <c r="F18" s="16"/>
      <c r="G18" s="17"/>
      <c r="H18" s="17" t="s">
        <v>228</v>
      </c>
      <c r="I18" s="60" t="s">
        <v>974</v>
      </c>
      <c r="J18" s="430" t="str">
        <f t="shared" si="0"/>
        <v>à collecter</v>
      </c>
      <c r="K18" s="293"/>
    </row>
    <row r="19" spans="1:11" ht="37.950000000000003" customHeight="1" outlineLevel="1" x14ac:dyDescent="0.3">
      <c r="A19" s="6" t="s">
        <v>221</v>
      </c>
      <c r="B19" s="15" t="s">
        <v>588</v>
      </c>
      <c r="C19" s="130" t="s">
        <v>847</v>
      </c>
      <c r="D19" s="16" t="s">
        <v>730</v>
      </c>
      <c r="E19" s="34" t="s">
        <v>768</v>
      </c>
      <c r="F19" s="16"/>
      <c r="G19" s="17"/>
      <c r="H19" s="17" t="s">
        <v>228</v>
      </c>
      <c r="I19" s="60" t="s">
        <v>974</v>
      </c>
      <c r="J19" s="430" t="str">
        <f t="shared" si="0"/>
        <v>à collecter</v>
      </c>
      <c r="K19" s="293"/>
    </row>
    <row r="20" spans="1:11" ht="37.950000000000003" customHeight="1" outlineLevel="1" x14ac:dyDescent="0.3">
      <c r="A20" s="7" t="s">
        <v>221</v>
      </c>
      <c r="B20" s="15" t="s">
        <v>589</v>
      </c>
      <c r="C20" s="130" t="s">
        <v>848</v>
      </c>
      <c r="D20" s="16" t="s">
        <v>731</v>
      </c>
      <c r="E20" s="34" t="s">
        <v>768</v>
      </c>
      <c r="F20" s="16"/>
      <c r="G20" s="17"/>
      <c r="H20" s="17" t="s">
        <v>228</v>
      </c>
      <c r="I20" s="60" t="s">
        <v>974</v>
      </c>
      <c r="J20" s="430" t="str">
        <f t="shared" si="0"/>
        <v>à collecter</v>
      </c>
      <c r="K20" s="293"/>
    </row>
    <row r="21" spans="1:11" ht="37.950000000000003" customHeight="1" outlineLevel="1" x14ac:dyDescent="0.3">
      <c r="A21" s="7" t="s">
        <v>221</v>
      </c>
      <c r="B21" s="15" t="s">
        <v>590</v>
      </c>
      <c r="C21" s="130" t="s">
        <v>849</v>
      </c>
      <c r="D21" s="16" t="s">
        <v>732</v>
      </c>
      <c r="E21" s="34" t="s">
        <v>768</v>
      </c>
      <c r="F21" s="16"/>
      <c r="G21" s="17"/>
      <c r="H21" s="17" t="s">
        <v>228</v>
      </c>
      <c r="I21" s="60" t="s">
        <v>974</v>
      </c>
      <c r="J21" s="430" t="str">
        <f t="shared" si="0"/>
        <v>à collecter</v>
      </c>
      <c r="K21" s="293"/>
    </row>
    <row r="22" spans="1:11" ht="37.950000000000003" customHeight="1" outlineLevel="1" x14ac:dyDescent="0.3">
      <c r="A22" s="7" t="s">
        <v>221</v>
      </c>
      <c r="B22" s="15" t="s">
        <v>591</v>
      </c>
      <c r="C22" s="130" t="s">
        <v>850</v>
      </c>
      <c r="D22" s="16" t="s">
        <v>733</v>
      </c>
      <c r="E22" s="34" t="s">
        <v>768</v>
      </c>
      <c r="F22" s="16"/>
      <c r="G22" s="17"/>
      <c r="H22" s="17" t="s">
        <v>228</v>
      </c>
      <c r="I22" s="60" t="s">
        <v>974</v>
      </c>
      <c r="J22" s="430" t="str">
        <f t="shared" si="0"/>
        <v>à collecter</v>
      </c>
      <c r="K22" s="293"/>
    </row>
    <row r="23" spans="1:11" ht="37.950000000000003" customHeight="1" outlineLevel="1" x14ac:dyDescent="0.3">
      <c r="A23" s="6" t="s">
        <v>221</v>
      </c>
      <c r="B23" s="15" t="s">
        <v>592</v>
      </c>
      <c r="C23" s="130" t="s">
        <v>851</v>
      </c>
      <c r="D23" s="16" t="s">
        <v>734</v>
      </c>
      <c r="E23" s="34" t="s">
        <v>768</v>
      </c>
      <c r="F23" s="16"/>
      <c r="G23" s="17"/>
      <c r="H23" s="17" t="s">
        <v>228</v>
      </c>
      <c r="I23" s="60" t="s">
        <v>974</v>
      </c>
      <c r="J23" s="430" t="str">
        <f t="shared" si="0"/>
        <v>à collecter</v>
      </c>
      <c r="K23" s="293"/>
    </row>
    <row r="24" spans="1:11" ht="37.950000000000003" customHeight="1" outlineLevel="1" x14ac:dyDescent="0.3">
      <c r="A24" s="7" t="s">
        <v>221</v>
      </c>
      <c r="B24" s="15" t="s">
        <v>593</v>
      </c>
      <c r="C24" s="130" t="s">
        <v>852</v>
      </c>
      <c r="D24" s="16" t="s">
        <v>735</v>
      </c>
      <c r="E24" s="34" t="s">
        <v>768</v>
      </c>
      <c r="F24" s="16"/>
      <c r="G24" s="17"/>
      <c r="H24" s="17" t="s">
        <v>228</v>
      </c>
      <c r="I24" s="60" t="s">
        <v>974</v>
      </c>
      <c r="J24" s="430" t="str">
        <f t="shared" si="0"/>
        <v>à collecter</v>
      </c>
      <c r="K24" s="293"/>
    </row>
    <row r="25" spans="1:11" ht="37.950000000000003" customHeight="1" outlineLevel="1" x14ac:dyDescent="0.3">
      <c r="A25" s="7" t="s">
        <v>221</v>
      </c>
      <c r="B25" s="15" t="s">
        <v>594</v>
      </c>
      <c r="C25" s="130" t="s">
        <v>853</v>
      </c>
      <c r="D25" s="16" t="s">
        <v>736</v>
      </c>
      <c r="E25" s="34" t="s">
        <v>768</v>
      </c>
      <c r="F25" s="16"/>
      <c r="G25" s="17"/>
      <c r="H25" s="17" t="s">
        <v>228</v>
      </c>
      <c r="I25" s="60" t="s">
        <v>974</v>
      </c>
      <c r="J25" s="430" t="str">
        <f t="shared" si="0"/>
        <v>à collecter</v>
      </c>
      <c r="K25" s="293"/>
    </row>
    <row r="26" spans="1:11" ht="37.950000000000003" customHeight="1" outlineLevel="1" x14ac:dyDescent="0.3">
      <c r="A26" s="6" t="s">
        <v>221</v>
      </c>
      <c r="B26" s="15" t="s">
        <v>595</v>
      </c>
      <c r="C26" s="130" t="s">
        <v>854</v>
      </c>
      <c r="D26" s="16" t="s">
        <v>737</v>
      </c>
      <c r="E26" s="34" t="s">
        <v>768</v>
      </c>
      <c r="F26" s="16"/>
      <c r="G26" s="17"/>
      <c r="H26" s="17" t="s">
        <v>228</v>
      </c>
      <c r="I26" s="60" t="s">
        <v>974</v>
      </c>
      <c r="J26" s="430" t="str">
        <f t="shared" si="0"/>
        <v>à collecter</v>
      </c>
      <c r="K26" s="293"/>
    </row>
    <row r="27" spans="1:11" ht="37.950000000000003" customHeight="1" outlineLevel="1" x14ac:dyDescent="0.3">
      <c r="A27" s="7" t="s">
        <v>221</v>
      </c>
      <c r="B27" s="15" t="s">
        <v>596</v>
      </c>
      <c r="C27" s="130" t="s">
        <v>855</v>
      </c>
      <c r="D27" s="16" t="s">
        <v>738</v>
      </c>
      <c r="E27" s="34" t="s">
        <v>768</v>
      </c>
      <c r="F27" s="16"/>
      <c r="G27" s="17"/>
      <c r="H27" s="17" t="s">
        <v>228</v>
      </c>
      <c r="I27" s="60" t="s">
        <v>974</v>
      </c>
      <c r="J27" s="430" t="str">
        <f t="shared" si="0"/>
        <v>à collecter</v>
      </c>
      <c r="K27" s="293"/>
    </row>
    <row r="28" spans="1:11" ht="37.950000000000003" customHeight="1" outlineLevel="1" x14ac:dyDescent="0.3">
      <c r="A28" s="7" t="s">
        <v>221</v>
      </c>
      <c r="B28" s="15" t="s">
        <v>597</v>
      </c>
      <c r="C28" s="130" t="s">
        <v>856</v>
      </c>
      <c r="D28" s="16" t="s">
        <v>739</v>
      </c>
      <c r="E28" s="34" t="s">
        <v>768</v>
      </c>
      <c r="F28" s="16"/>
      <c r="G28" s="17"/>
      <c r="H28" s="17" t="s">
        <v>228</v>
      </c>
      <c r="I28" s="60" t="s">
        <v>974</v>
      </c>
      <c r="J28" s="430" t="str">
        <f t="shared" si="0"/>
        <v>à collecter</v>
      </c>
      <c r="K28" s="293"/>
    </row>
    <row r="29" spans="1:11" ht="37.950000000000003" customHeight="1" outlineLevel="1" x14ac:dyDescent="0.3">
      <c r="A29" s="7" t="s">
        <v>221</v>
      </c>
      <c r="B29" s="15" t="s">
        <v>598</v>
      </c>
      <c r="C29" s="130" t="s">
        <v>857</v>
      </c>
      <c r="D29" s="16" t="s">
        <v>740</v>
      </c>
      <c r="E29" s="34" t="s">
        <v>768</v>
      </c>
      <c r="F29" s="16"/>
      <c r="G29" s="17"/>
      <c r="H29" s="17" t="s">
        <v>228</v>
      </c>
      <c r="I29" s="60" t="s">
        <v>974</v>
      </c>
      <c r="J29" s="430" t="str">
        <f t="shared" si="0"/>
        <v>à collecter</v>
      </c>
      <c r="K29" s="293"/>
    </row>
    <row r="30" spans="1:11" ht="37.950000000000003" customHeight="1" outlineLevel="1" x14ac:dyDescent="0.3">
      <c r="A30" s="6" t="s">
        <v>221</v>
      </c>
      <c r="B30" s="15" t="s">
        <v>599</v>
      </c>
      <c r="C30" s="130" t="s">
        <v>858</v>
      </c>
      <c r="D30" s="16" t="s">
        <v>741</v>
      </c>
      <c r="E30" s="34" t="s">
        <v>768</v>
      </c>
      <c r="F30" s="16"/>
      <c r="G30" s="17"/>
      <c r="H30" s="17" t="s">
        <v>228</v>
      </c>
      <c r="I30" s="60" t="s">
        <v>974</v>
      </c>
      <c r="J30" s="430" t="str">
        <f t="shared" si="0"/>
        <v>à collecter</v>
      </c>
      <c r="K30" s="293"/>
    </row>
    <row r="31" spans="1:11" ht="37.950000000000003" customHeight="1" outlineLevel="1" x14ac:dyDescent="0.3">
      <c r="A31" s="7" t="s">
        <v>221</v>
      </c>
      <c r="B31" s="15" t="s">
        <v>600</v>
      </c>
      <c r="C31" s="130" t="s">
        <v>859</v>
      </c>
      <c r="D31" s="16" t="s">
        <v>742</v>
      </c>
      <c r="E31" s="34" t="s">
        <v>768</v>
      </c>
      <c r="F31" s="16"/>
      <c r="G31" s="17"/>
      <c r="H31" s="17" t="s">
        <v>228</v>
      </c>
      <c r="I31" s="60" t="s">
        <v>974</v>
      </c>
      <c r="J31" s="430" t="str">
        <f t="shared" si="0"/>
        <v>à collecter</v>
      </c>
      <c r="K31" s="293"/>
    </row>
    <row r="32" spans="1:11" ht="37.950000000000003" customHeight="1" outlineLevel="1" x14ac:dyDescent="0.3">
      <c r="A32" s="7" t="s">
        <v>221</v>
      </c>
      <c r="B32" s="15" t="s">
        <v>601</v>
      </c>
      <c r="C32" s="130" t="s">
        <v>860</v>
      </c>
      <c r="D32" s="16" t="s">
        <v>743</v>
      </c>
      <c r="E32" s="34" t="s">
        <v>768</v>
      </c>
      <c r="F32" s="16"/>
      <c r="G32" s="17"/>
      <c r="H32" s="17" t="s">
        <v>228</v>
      </c>
      <c r="I32" s="60" t="s">
        <v>974</v>
      </c>
      <c r="J32" s="430" t="str">
        <f t="shared" si="0"/>
        <v>à collecter</v>
      </c>
      <c r="K32" s="293"/>
    </row>
    <row r="33" spans="1:11" ht="37.950000000000003" customHeight="1" outlineLevel="1" x14ac:dyDescent="0.3">
      <c r="A33" s="6" t="s">
        <v>221</v>
      </c>
      <c r="B33" s="15" t="s">
        <v>602</v>
      </c>
      <c r="C33" s="130" t="s">
        <v>861</v>
      </c>
      <c r="D33" s="16" t="s">
        <v>744</v>
      </c>
      <c r="E33" s="34" t="s">
        <v>768</v>
      </c>
      <c r="F33" s="16"/>
      <c r="G33" s="17"/>
      <c r="H33" s="17" t="s">
        <v>228</v>
      </c>
      <c r="I33" s="60" t="s">
        <v>974</v>
      </c>
      <c r="J33" s="430" t="str">
        <f t="shared" si="0"/>
        <v>à collecter</v>
      </c>
      <c r="K33" s="293"/>
    </row>
    <row r="34" spans="1:11" ht="37.950000000000003" customHeight="1" outlineLevel="1" x14ac:dyDescent="0.3">
      <c r="A34" s="7" t="s">
        <v>221</v>
      </c>
      <c r="B34" s="133" t="s">
        <v>603</v>
      </c>
      <c r="C34" s="130" t="s">
        <v>861</v>
      </c>
      <c r="D34" s="16" t="s">
        <v>717</v>
      </c>
      <c r="E34" s="34" t="s">
        <v>768</v>
      </c>
      <c r="F34" s="16" t="s">
        <v>916</v>
      </c>
      <c r="G34" s="17" t="s">
        <v>566</v>
      </c>
      <c r="H34" s="17" t="s">
        <v>228</v>
      </c>
      <c r="I34" s="60" t="s">
        <v>974</v>
      </c>
      <c r="J34" s="430" t="str">
        <f t="shared" si="0"/>
        <v>à collecter</v>
      </c>
      <c r="K34" s="293"/>
    </row>
    <row r="35" spans="1:11" ht="37.950000000000003" customHeight="1" outlineLevel="1" x14ac:dyDescent="0.3">
      <c r="A35" s="7" t="s">
        <v>221</v>
      </c>
      <c r="B35" s="12" t="s">
        <v>604</v>
      </c>
      <c r="C35" s="126" t="s">
        <v>862</v>
      </c>
      <c r="D35" s="93" t="s">
        <v>719</v>
      </c>
      <c r="E35" s="18"/>
      <c r="F35" s="14"/>
      <c r="G35" s="18"/>
      <c r="H35" s="18"/>
      <c r="I35" s="18" t="s">
        <v>974</v>
      </c>
      <c r="J35" s="432" t="str">
        <f>IF(OR("IME"=$B$1,"ITEP"=$B$1,"IEM"=$B$1,"IDA"=$B$1,"EEAP"=$B$1,"IDV"=$B$1,"MAS"=$B$1,"FAM/EAM"=$B$1,"CRP"=$B$1,"EANM"=$B$1,"EHPAD"=$B$1,"ESAT"=$B$1,"SSIAD"=$B$1,"SAMSAH"=$B$1,"SPASAD"=$B$1,"SAVS"=$B$1,"CAMSP"=$B$1,"CMPP"=$B$1,"toutes les données"=$B$1,"IES"=$B$1),"à collecter","non concerné ")</f>
        <v>à collecter</v>
      </c>
      <c r="K35" s="293"/>
    </row>
    <row r="36" spans="1:11" ht="37.950000000000003" customHeight="1" outlineLevel="1" x14ac:dyDescent="0.3">
      <c r="A36" s="7" t="s">
        <v>221</v>
      </c>
      <c r="B36" s="15" t="s">
        <v>605</v>
      </c>
      <c r="C36" s="130" t="s">
        <v>862</v>
      </c>
      <c r="D36" s="16" t="s">
        <v>229</v>
      </c>
      <c r="E36" s="34" t="s">
        <v>768</v>
      </c>
      <c r="F36" s="16"/>
      <c r="G36" s="17"/>
      <c r="H36" s="17" t="s">
        <v>228</v>
      </c>
      <c r="I36" s="17" t="s">
        <v>974</v>
      </c>
      <c r="J36" s="430" t="str">
        <f>IF(OR("IME"=$B$1,"ITEP"=$B$1,"IEM"=$B$1,"IDA"=$B$1,"EEAP"=$B$1,"IDV"=$B$1,"MAS"=$B$1,"FAM/EAM"=$B$1,"CRP"=$B$1,"EANM"=$B$1,"EHPAD"=$B$1,"ESAT"=$B$1,"SSIAD"=$B$1,"SAMSAH"=$B$1,"SPASAD"=$B$1,"SAVS"=$B$1,"CAMSP"=$B$1,"CMPP"=$B$1,"toutes les données"=$B$1,"IES"=$B$1),"à collecter","non concerné ")</f>
        <v>à collecter</v>
      </c>
      <c r="K36" s="293"/>
    </row>
    <row r="37" spans="1:11" ht="37.950000000000003" customHeight="1" outlineLevel="1" x14ac:dyDescent="0.3">
      <c r="A37" s="7" t="s">
        <v>221</v>
      </c>
      <c r="B37" s="15" t="s">
        <v>606</v>
      </c>
      <c r="C37" s="130" t="s">
        <v>862</v>
      </c>
      <c r="D37" s="16" t="s">
        <v>230</v>
      </c>
      <c r="E37" s="34" t="s">
        <v>768</v>
      </c>
      <c r="F37" s="16"/>
      <c r="G37" s="17"/>
      <c r="H37" s="17" t="s">
        <v>228</v>
      </c>
      <c r="I37" s="17" t="s">
        <v>974</v>
      </c>
      <c r="J37" s="581" t="str">
        <f t="shared" ref="J37:J42" si="1">IF(OR("IME"=$B$1,"ITEP"=$B$1,"IEM"=$B$1,"IDA"=$B$1,"EEAP"=$B$1,"IDV"=$B$1,"MAS"=$B$1,"FAM/EAM"=$B$1,"CRP"=$B$1,"EANM"=$B$1,"EHPAD"=$B$1,"ESAT"=$B$1,"SSIAD"=$B$1,"SAMSAH"=$B$1,"SPASAD"=$B$1,"SAVS"=$B$1,"CAMSP"=$B$1,"CMPP"=$B$1,"toutes les données"=$B$1,"IES"=$B$1),"à collecter","non concerné ")</f>
        <v>à collecter</v>
      </c>
      <c r="K37" s="293"/>
    </row>
    <row r="38" spans="1:11" ht="37.950000000000003" customHeight="1" outlineLevel="1" x14ac:dyDescent="0.3">
      <c r="A38" s="6" t="s">
        <v>221</v>
      </c>
      <c r="B38" s="15" t="s">
        <v>607</v>
      </c>
      <c r="C38" s="130" t="s">
        <v>862</v>
      </c>
      <c r="D38" s="16" t="s">
        <v>231</v>
      </c>
      <c r="E38" s="34" t="s">
        <v>768</v>
      </c>
      <c r="F38" s="16"/>
      <c r="G38" s="17"/>
      <c r="H38" s="17" t="s">
        <v>228</v>
      </c>
      <c r="I38" s="17" t="s">
        <v>974</v>
      </c>
      <c r="J38" s="581" t="str">
        <f t="shared" si="1"/>
        <v>à collecter</v>
      </c>
      <c r="K38" s="293"/>
    </row>
    <row r="39" spans="1:11" ht="37.950000000000003" customHeight="1" outlineLevel="1" x14ac:dyDescent="0.3">
      <c r="A39" s="7" t="s">
        <v>221</v>
      </c>
      <c r="B39" s="15" t="s">
        <v>608</v>
      </c>
      <c r="C39" s="130" t="s">
        <v>862</v>
      </c>
      <c r="D39" s="16" t="s">
        <v>232</v>
      </c>
      <c r="E39" s="34" t="s">
        <v>768</v>
      </c>
      <c r="F39" s="16"/>
      <c r="G39" s="17"/>
      <c r="H39" s="17" t="s">
        <v>228</v>
      </c>
      <c r="I39" s="17" t="s">
        <v>974</v>
      </c>
      <c r="J39" s="581" t="str">
        <f t="shared" si="1"/>
        <v>à collecter</v>
      </c>
      <c r="K39" s="293"/>
    </row>
    <row r="40" spans="1:11" ht="37.950000000000003" customHeight="1" outlineLevel="1" x14ac:dyDescent="0.3">
      <c r="A40" s="7" t="s">
        <v>221</v>
      </c>
      <c r="B40" s="15" t="s">
        <v>609</v>
      </c>
      <c r="C40" s="130" t="s">
        <v>862</v>
      </c>
      <c r="D40" s="16" t="s">
        <v>233</v>
      </c>
      <c r="E40" s="34" t="s">
        <v>768</v>
      </c>
      <c r="F40" s="16"/>
      <c r="G40" s="17"/>
      <c r="H40" s="17" t="s">
        <v>228</v>
      </c>
      <c r="I40" s="17" t="s">
        <v>974</v>
      </c>
      <c r="J40" s="581" t="str">
        <f t="shared" si="1"/>
        <v>à collecter</v>
      </c>
      <c r="K40" s="293"/>
    </row>
    <row r="41" spans="1:11" ht="37.950000000000003" customHeight="1" outlineLevel="1" x14ac:dyDescent="0.3">
      <c r="A41" s="6" t="s">
        <v>221</v>
      </c>
      <c r="B41" s="15" t="s">
        <v>610</v>
      </c>
      <c r="C41" s="130" t="s">
        <v>862</v>
      </c>
      <c r="D41" s="16" t="s">
        <v>234</v>
      </c>
      <c r="E41" s="34" t="s">
        <v>768</v>
      </c>
      <c r="F41" s="16"/>
      <c r="G41" s="17"/>
      <c r="H41" s="17" t="s">
        <v>228</v>
      </c>
      <c r="I41" s="17" t="s">
        <v>974</v>
      </c>
      <c r="J41" s="581" t="str">
        <f t="shared" si="1"/>
        <v>à collecter</v>
      </c>
      <c r="K41" s="293"/>
    </row>
    <row r="42" spans="1:11" ht="37.950000000000003" customHeight="1" outlineLevel="1" x14ac:dyDescent="0.3">
      <c r="A42" s="7" t="s">
        <v>221</v>
      </c>
      <c r="B42" s="15" t="s">
        <v>611</v>
      </c>
      <c r="C42" s="130" t="s">
        <v>862</v>
      </c>
      <c r="D42" s="16" t="s">
        <v>718</v>
      </c>
      <c r="E42" s="34"/>
      <c r="F42" s="16" t="s">
        <v>570</v>
      </c>
      <c r="G42" s="17"/>
      <c r="H42" s="17" t="s">
        <v>228</v>
      </c>
      <c r="I42" s="17" t="s">
        <v>974</v>
      </c>
      <c r="J42" s="581" t="str">
        <f t="shared" si="1"/>
        <v>à collecter</v>
      </c>
      <c r="K42" s="293"/>
    </row>
    <row r="43" spans="1:11" ht="37.950000000000003" customHeight="1" outlineLevel="1" x14ac:dyDescent="0.3">
      <c r="A43" s="7" t="s">
        <v>221</v>
      </c>
      <c r="B43" s="12" t="s">
        <v>612</v>
      </c>
      <c r="C43" s="126" t="s">
        <v>863</v>
      </c>
      <c r="D43" s="13"/>
      <c r="E43" s="18"/>
      <c r="F43" s="14"/>
      <c r="G43" s="18"/>
      <c r="H43" s="18"/>
      <c r="I43" s="55" t="s">
        <v>974</v>
      </c>
      <c r="J43" s="432" t="str">
        <f>IF(OR("IME"=$B$1,"ITEP"=$B$1,"IEM"=$B$1,"IDA"=$B$1,"EEAP"=$B$1,"IDV"=$B$1,"MAS"=$B$1,"FAM/EAM"=$B$1,"CRP"=$B$1,"EANM"=$B$1,"EHPAD"=$B$1,"ESAT"=$B$1,"SSIAD"=$B$1,"SESSAD"=$B$1,"SAMSAH"=$B$1,"SPASAD"=$B$1,"SAVS"=$B$1,"CAMSP"=$B$1,"CMPP"=$B$1,"toutes les données"=$B$1,"IES"=$B$1),"à collecter","non concerné ")</f>
        <v>à collecter</v>
      </c>
      <c r="K43" s="293"/>
    </row>
    <row r="44" spans="1:11" ht="37.950000000000003" customHeight="1" outlineLevel="1" x14ac:dyDescent="0.3">
      <c r="A44" s="7" t="s">
        <v>221</v>
      </c>
      <c r="B44" s="12" t="s">
        <v>613</v>
      </c>
      <c r="C44" s="127" t="s">
        <v>863</v>
      </c>
      <c r="D44" s="93" t="s">
        <v>235</v>
      </c>
      <c r="E44" s="5"/>
      <c r="F44" s="13"/>
      <c r="G44" s="5"/>
      <c r="H44" s="5"/>
      <c r="I44" s="63" t="s">
        <v>974</v>
      </c>
      <c r="J44" s="429" t="str">
        <f>IF(OR("IME"=$B$1,"ITEP"=$B$1,"IEM"=$B$1,"IDA"=$B$1,"EEAP"=$B$1,"IDV"=$B$1,"MAS"=$B$1,"FAM/EAM"=$B$1,"CRP"=$B$1,,"EANM"=$B$1,"EHPAD"=$B$1,"ESAT"=$B$1,"SSIAD"=$B$1,"SESSAD"=$B$1,"SAMSAH"=$B$1,"SPASAD"=$B$1,"SAVS"=$B$1,"CAMSP"=$B$1,"CMPP"=$B$1,"toutes les données"=$B$1,"IES"=$B$1),"à collecter","non concerné ")</f>
        <v>à collecter</v>
      </c>
      <c r="K44" s="293"/>
    </row>
    <row r="45" spans="1:11" ht="37.950000000000003" customHeight="1" outlineLevel="1" x14ac:dyDescent="0.3">
      <c r="A45" s="6" t="s">
        <v>221</v>
      </c>
      <c r="B45" s="15" t="s">
        <v>614</v>
      </c>
      <c r="C45" s="130" t="s">
        <v>863</v>
      </c>
      <c r="D45" s="16" t="s">
        <v>244</v>
      </c>
      <c r="E45" s="34" t="s">
        <v>768</v>
      </c>
      <c r="F45" s="16"/>
      <c r="G45" s="17"/>
      <c r="H45" s="17" t="s">
        <v>228</v>
      </c>
      <c r="I45" s="60" t="s">
        <v>974</v>
      </c>
      <c r="J45" s="430" t="str">
        <f t="shared" ref="J45:J76" si="2">IF(OR("IME"=$B$1,"ITEP"=$B$1,"IEM"=$B$1,"IDA"=$B$1,"EEAP"=$B$1,"IDV"=$B$1,"MAS"=$B$1,"FAM/EAM"=$B$1,"CRP"=$B$1,"EANM"=$B$1,"EHPAD"=$B$1,"ESAT"=$B$1,"SSIAD"=$B$1,"SESSAD"=$B$1,"SAMSAH"=$B$1,"SPASAD"=$B$1,"SAVS"=$B$1,"CAMSP"=$B$1,"CMPP"=$B$1,"toutes les données"=$B$1,"IES"=$B$1),"à collecter","non concerné ")</f>
        <v>à collecter</v>
      </c>
      <c r="K45" s="293"/>
    </row>
    <row r="46" spans="1:11" ht="37.950000000000003" customHeight="1" outlineLevel="1" x14ac:dyDescent="0.3">
      <c r="A46" s="7" t="s">
        <v>221</v>
      </c>
      <c r="B46" s="15" t="s">
        <v>615</v>
      </c>
      <c r="C46" s="130" t="s">
        <v>863</v>
      </c>
      <c r="D46" s="16" t="s">
        <v>245</v>
      </c>
      <c r="E46" s="34" t="s">
        <v>768</v>
      </c>
      <c r="F46" s="16"/>
      <c r="G46" s="17"/>
      <c r="H46" s="17" t="s">
        <v>228</v>
      </c>
      <c r="I46" s="60" t="s">
        <v>974</v>
      </c>
      <c r="J46" s="430" t="str">
        <f t="shared" si="2"/>
        <v>à collecter</v>
      </c>
      <c r="K46" s="293"/>
    </row>
    <row r="47" spans="1:11" ht="37.950000000000003" customHeight="1" outlineLevel="1" x14ac:dyDescent="0.3">
      <c r="A47" s="7" t="s">
        <v>221</v>
      </c>
      <c r="B47" s="12" t="s">
        <v>616</v>
      </c>
      <c r="C47" s="127" t="s">
        <v>863</v>
      </c>
      <c r="D47" s="93" t="s">
        <v>236</v>
      </c>
      <c r="E47" s="5"/>
      <c r="F47" s="13"/>
      <c r="G47" s="5"/>
      <c r="H47" s="5"/>
      <c r="I47" s="63" t="s">
        <v>974</v>
      </c>
      <c r="J47" s="429" t="str">
        <f t="shared" si="2"/>
        <v>à collecter</v>
      </c>
      <c r="K47" s="293"/>
    </row>
    <row r="48" spans="1:11" ht="37.950000000000003" customHeight="1" outlineLevel="1" x14ac:dyDescent="0.3">
      <c r="A48" s="7" t="s">
        <v>221</v>
      </c>
      <c r="B48" s="15" t="s">
        <v>617</v>
      </c>
      <c r="C48" s="130" t="s">
        <v>863</v>
      </c>
      <c r="D48" s="16" t="s">
        <v>246</v>
      </c>
      <c r="E48" s="34" t="s">
        <v>768</v>
      </c>
      <c r="F48" s="16"/>
      <c r="G48" s="17"/>
      <c r="H48" s="17" t="s">
        <v>228</v>
      </c>
      <c r="I48" s="60" t="s">
        <v>974</v>
      </c>
      <c r="J48" s="430" t="str">
        <f t="shared" si="2"/>
        <v>à collecter</v>
      </c>
      <c r="K48" s="293"/>
    </row>
    <row r="49" spans="1:11" ht="37.950000000000003" customHeight="1" outlineLevel="1" x14ac:dyDescent="0.3">
      <c r="A49" s="6" t="s">
        <v>221</v>
      </c>
      <c r="B49" s="15" t="s">
        <v>618</v>
      </c>
      <c r="C49" s="130" t="s">
        <v>863</v>
      </c>
      <c r="D49" s="16" t="s">
        <v>247</v>
      </c>
      <c r="E49" s="34" t="s">
        <v>768</v>
      </c>
      <c r="F49" s="16"/>
      <c r="G49" s="17"/>
      <c r="H49" s="17" t="s">
        <v>228</v>
      </c>
      <c r="I49" s="60" t="s">
        <v>974</v>
      </c>
      <c r="J49" s="430" t="str">
        <f t="shared" si="2"/>
        <v>à collecter</v>
      </c>
      <c r="K49" s="293"/>
    </row>
    <row r="50" spans="1:11" ht="37.950000000000003" customHeight="1" outlineLevel="1" x14ac:dyDescent="0.3">
      <c r="A50" s="7" t="s">
        <v>221</v>
      </c>
      <c r="B50" s="12" t="s">
        <v>619</v>
      </c>
      <c r="C50" s="127" t="s">
        <v>863</v>
      </c>
      <c r="D50" s="93" t="s">
        <v>248</v>
      </c>
      <c r="E50" s="5"/>
      <c r="F50" s="13"/>
      <c r="G50" s="5"/>
      <c r="H50" s="5"/>
      <c r="I50" s="63" t="s">
        <v>974</v>
      </c>
      <c r="J50" s="429" t="str">
        <f t="shared" si="2"/>
        <v>à collecter</v>
      </c>
      <c r="K50" s="293"/>
    </row>
    <row r="51" spans="1:11" ht="37.950000000000003" customHeight="1" outlineLevel="1" x14ac:dyDescent="0.3">
      <c r="A51" s="7" t="s">
        <v>221</v>
      </c>
      <c r="B51" s="15" t="s">
        <v>620</v>
      </c>
      <c r="C51" s="130" t="s">
        <v>863</v>
      </c>
      <c r="D51" s="16" t="s">
        <v>249</v>
      </c>
      <c r="E51" s="34" t="s">
        <v>768</v>
      </c>
      <c r="F51" s="16"/>
      <c r="G51" s="17"/>
      <c r="H51" s="17" t="s">
        <v>228</v>
      </c>
      <c r="I51" s="60" t="s">
        <v>974</v>
      </c>
      <c r="J51" s="430" t="str">
        <f t="shared" si="2"/>
        <v>à collecter</v>
      </c>
      <c r="K51" s="293"/>
    </row>
    <row r="52" spans="1:11" ht="37.950000000000003" customHeight="1" outlineLevel="1" x14ac:dyDescent="0.3">
      <c r="A52" s="6" t="s">
        <v>221</v>
      </c>
      <c r="B52" s="15" t="s">
        <v>621</v>
      </c>
      <c r="C52" s="130" t="s">
        <v>863</v>
      </c>
      <c r="D52" s="16" t="s">
        <v>250</v>
      </c>
      <c r="E52" s="34" t="s">
        <v>768</v>
      </c>
      <c r="F52" s="16"/>
      <c r="G52" s="17"/>
      <c r="H52" s="17" t="s">
        <v>228</v>
      </c>
      <c r="I52" s="60" t="s">
        <v>974</v>
      </c>
      <c r="J52" s="430" t="str">
        <f t="shared" si="2"/>
        <v>à collecter</v>
      </c>
      <c r="K52" s="293"/>
    </row>
    <row r="53" spans="1:11" ht="37.950000000000003" customHeight="1" outlineLevel="1" x14ac:dyDescent="0.3">
      <c r="A53" s="7" t="s">
        <v>221</v>
      </c>
      <c r="B53" s="12" t="s">
        <v>622</v>
      </c>
      <c r="C53" s="127" t="s">
        <v>863</v>
      </c>
      <c r="D53" s="93" t="s">
        <v>237</v>
      </c>
      <c r="E53" s="5"/>
      <c r="F53" s="13"/>
      <c r="G53" s="5"/>
      <c r="H53" s="5"/>
      <c r="I53" s="63" t="s">
        <v>974</v>
      </c>
      <c r="J53" s="429" t="str">
        <f t="shared" si="2"/>
        <v>à collecter</v>
      </c>
      <c r="K53" s="293"/>
    </row>
    <row r="54" spans="1:11" ht="37.950000000000003" customHeight="1" outlineLevel="1" x14ac:dyDescent="0.3">
      <c r="A54" s="7" t="s">
        <v>221</v>
      </c>
      <c r="B54" s="15" t="s">
        <v>623</v>
      </c>
      <c r="C54" s="130" t="s">
        <v>863</v>
      </c>
      <c r="D54" s="16" t="s">
        <v>251</v>
      </c>
      <c r="E54" s="34" t="s">
        <v>768</v>
      </c>
      <c r="F54" s="16"/>
      <c r="G54" s="17"/>
      <c r="H54" s="17" t="s">
        <v>228</v>
      </c>
      <c r="I54" s="60" t="s">
        <v>974</v>
      </c>
      <c r="J54" s="430" t="str">
        <f t="shared" si="2"/>
        <v>à collecter</v>
      </c>
      <c r="K54" s="293"/>
    </row>
    <row r="55" spans="1:11" ht="37.950000000000003" customHeight="1" outlineLevel="1" x14ac:dyDescent="0.3">
      <c r="A55" s="7" t="s">
        <v>221</v>
      </c>
      <c r="B55" s="15" t="s">
        <v>624</v>
      </c>
      <c r="C55" s="130" t="s">
        <v>863</v>
      </c>
      <c r="D55" s="16" t="s">
        <v>252</v>
      </c>
      <c r="E55" s="34" t="s">
        <v>768</v>
      </c>
      <c r="F55" s="16"/>
      <c r="G55" s="17"/>
      <c r="H55" s="17" t="s">
        <v>228</v>
      </c>
      <c r="I55" s="60" t="s">
        <v>974</v>
      </c>
      <c r="J55" s="430" t="str">
        <f t="shared" si="2"/>
        <v>à collecter</v>
      </c>
      <c r="K55" s="293"/>
    </row>
    <row r="56" spans="1:11" ht="37.950000000000003" customHeight="1" outlineLevel="1" x14ac:dyDescent="0.3">
      <c r="A56" s="6" t="s">
        <v>221</v>
      </c>
      <c r="B56" s="12" t="s">
        <v>625</v>
      </c>
      <c r="C56" s="127" t="s">
        <v>863</v>
      </c>
      <c r="D56" s="93" t="s">
        <v>238</v>
      </c>
      <c r="E56" s="5"/>
      <c r="F56" s="13"/>
      <c r="G56" s="5"/>
      <c r="H56" s="5"/>
      <c r="I56" s="63" t="s">
        <v>974</v>
      </c>
      <c r="J56" s="429" t="str">
        <f t="shared" si="2"/>
        <v>à collecter</v>
      </c>
      <c r="K56" s="293"/>
    </row>
    <row r="57" spans="1:11" ht="37.950000000000003" customHeight="1" outlineLevel="1" x14ac:dyDescent="0.3">
      <c r="A57" s="7" t="s">
        <v>221</v>
      </c>
      <c r="B57" s="15" t="s">
        <v>626</v>
      </c>
      <c r="C57" s="130" t="s">
        <v>863</v>
      </c>
      <c r="D57" s="16" t="s">
        <v>253</v>
      </c>
      <c r="E57" s="34" t="s">
        <v>768</v>
      </c>
      <c r="F57" s="16"/>
      <c r="G57" s="17"/>
      <c r="H57" s="17" t="s">
        <v>228</v>
      </c>
      <c r="I57" s="60" t="s">
        <v>974</v>
      </c>
      <c r="J57" s="430" t="str">
        <f t="shared" si="2"/>
        <v>à collecter</v>
      </c>
      <c r="K57" s="293"/>
    </row>
    <row r="58" spans="1:11" ht="37.950000000000003" customHeight="1" outlineLevel="1" x14ac:dyDescent="0.3">
      <c r="A58" s="7" t="s">
        <v>221</v>
      </c>
      <c r="B58" s="15" t="s">
        <v>627</v>
      </c>
      <c r="C58" s="130" t="s">
        <v>863</v>
      </c>
      <c r="D58" s="16" t="s">
        <v>254</v>
      </c>
      <c r="E58" s="34" t="s">
        <v>768</v>
      </c>
      <c r="F58" s="16"/>
      <c r="G58" s="17"/>
      <c r="H58" s="17" t="s">
        <v>228</v>
      </c>
      <c r="I58" s="60" t="s">
        <v>974</v>
      </c>
      <c r="J58" s="430" t="str">
        <f t="shared" si="2"/>
        <v>à collecter</v>
      </c>
      <c r="K58" s="293"/>
    </row>
    <row r="59" spans="1:11" ht="37.950000000000003" customHeight="1" outlineLevel="1" x14ac:dyDescent="0.3">
      <c r="A59" s="6" t="s">
        <v>221</v>
      </c>
      <c r="B59" s="12" t="s">
        <v>628</v>
      </c>
      <c r="C59" s="127" t="s">
        <v>863</v>
      </c>
      <c r="D59" s="93" t="s">
        <v>255</v>
      </c>
      <c r="E59" s="5"/>
      <c r="F59" s="13"/>
      <c r="G59" s="5"/>
      <c r="H59" s="5"/>
      <c r="I59" s="63" t="s">
        <v>974</v>
      </c>
      <c r="J59" s="429" t="str">
        <f t="shared" si="2"/>
        <v>à collecter</v>
      </c>
      <c r="K59" s="293"/>
    </row>
    <row r="60" spans="1:11" ht="37.950000000000003" customHeight="1" outlineLevel="1" x14ac:dyDescent="0.3">
      <c r="A60" s="7" t="s">
        <v>221</v>
      </c>
      <c r="B60" s="15" t="s">
        <v>629</v>
      </c>
      <c r="C60" s="130" t="s">
        <v>863</v>
      </c>
      <c r="D60" s="16" t="s">
        <v>256</v>
      </c>
      <c r="E60" s="34" t="s">
        <v>768</v>
      </c>
      <c r="F60" s="16"/>
      <c r="G60" s="17"/>
      <c r="H60" s="17" t="s">
        <v>228</v>
      </c>
      <c r="I60" s="60" t="s">
        <v>974</v>
      </c>
      <c r="J60" s="430" t="str">
        <f t="shared" si="2"/>
        <v>à collecter</v>
      </c>
      <c r="K60" s="293"/>
    </row>
    <row r="61" spans="1:11" ht="37.950000000000003" customHeight="1" outlineLevel="1" x14ac:dyDescent="0.3">
      <c r="A61" s="7" t="s">
        <v>221</v>
      </c>
      <c r="B61" s="15" t="s">
        <v>630</v>
      </c>
      <c r="C61" s="130" t="s">
        <v>863</v>
      </c>
      <c r="D61" s="16" t="s">
        <v>257</v>
      </c>
      <c r="E61" s="34" t="s">
        <v>768</v>
      </c>
      <c r="F61" s="16"/>
      <c r="G61" s="17"/>
      <c r="H61" s="17" t="s">
        <v>228</v>
      </c>
      <c r="I61" s="60" t="s">
        <v>974</v>
      </c>
      <c r="J61" s="430" t="str">
        <f t="shared" si="2"/>
        <v>à collecter</v>
      </c>
      <c r="K61" s="293"/>
    </row>
    <row r="62" spans="1:11" ht="37.950000000000003" customHeight="1" outlineLevel="1" x14ac:dyDescent="0.3">
      <c r="A62" s="7" t="s">
        <v>221</v>
      </c>
      <c r="B62" s="12" t="s">
        <v>631</v>
      </c>
      <c r="C62" s="127" t="s">
        <v>863</v>
      </c>
      <c r="D62" s="93" t="s">
        <v>239</v>
      </c>
      <c r="E62" s="5"/>
      <c r="F62" s="13"/>
      <c r="G62" s="5"/>
      <c r="H62" s="5"/>
      <c r="I62" s="63" t="s">
        <v>974</v>
      </c>
      <c r="J62" s="429" t="str">
        <f t="shared" si="2"/>
        <v>à collecter</v>
      </c>
      <c r="K62" s="293"/>
    </row>
    <row r="63" spans="1:11" ht="37.950000000000003" customHeight="1" outlineLevel="1" x14ac:dyDescent="0.3">
      <c r="A63" s="6" t="s">
        <v>221</v>
      </c>
      <c r="B63" s="15" t="s">
        <v>632</v>
      </c>
      <c r="C63" s="130" t="s">
        <v>863</v>
      </c>
      <c r="D63" s="16" t="s">
        <v>258</v>
      </c>
      <c r="E63" s="34" t="s">
        <v>768</v>
      </c>
      <c r="F63" s="16"/>
      <c r="G63" s="17"/>
      <c r="H63" s="17" t="s">
        <v>228</v>
      </c>
      <c r="I63" s="60" t="s">
        <v>974</v>
      </c>
      <c r="J63" s="430" t="str">
        <f t="shared" si="2"/>
        <v>à collecter</v>
      </c>
      <c r="K63" s="293"/>
    </row>
    <row r="64" spans="1:11" ht="37.950000000000003" customHeight="1" outlineLevel="1" x14ac:dyDescent="0.3">
      <c r="A64" s="7" t="s">
        <v>221</v>
      </c>
      <c r="B64" s="15" t="s">
        <v>633</v>
      </c>
      <c r="C64" s="130" t="s">
        <v>863</v>
      </c>
      <c r="D64" s="16" t="s">
        <v>259</v>
      </c>
      <c r="E64" s="34" t="s">
        <v>768</v>
      </c>
      <c r="F64" s="16"/>
      <c r="G64" s="17"/>
      <c r="H64" s="17" t="s">
        <v>228</v>
      </c>
      <c r="I64" s="60" t="s">
        <v>974</v>
      </c>
      <c r="J64" s="430" t="str">
        <f t="shared" si="2"/>
        <v>à collecter</v>
      </c>
      <c r="K64" s="293"/>
    </row>
    <row r="65" spans="1:11" ht="37.950000000000003" customHeight="1" outlineLevel="1" x14ac:dyDescent="0.3">
      <c r="A65" s="7" t="s">
        <v>221</v>
      </c>
      <c r="B65" s="12" t="s">
        <v>634</v>
      </c>
      <c r="C65" s="127" t="s">
        <v>863</v>
      </c>
      <c r="D65" s="93" t="s">
        <v>745</v>
      </c>
      <c r="E65" s="5"/>
      <c r="F65" s="13"/>
      <c r="G65" s="5"/>
      <c r="H65" s="5"/>
      <c r="I65" s="63" t="s">
        <v>974</v>
      </c>
      <c r="J65" s="429" t="str">
        <f t="shared" si="2"/>
        <v>à collecter</v>
      </c>
      <c r="K65" s="293"/>
    </row>
    <row r="66" spans="1:11" ht="37.950000000000003" customHeight="1" outlineLevel="1" x14ac:dyDescent="0.3">
      <c r="A66" s="6" t="s">
        <v>221</v>
      </c>
      <c r="B66" s="15" t="s">
        <v>635</v>
      </c>
      <c r="C66" s="130" t="s">
        <v>863</v>
      </c>
      <c r="D66" s="16" t="s">
        <v>746</v>
      </c>
      <c r="E66" s="34" t="s">
        <v>768</v>
      </c>
      <c r="F66" s="16"/>
      <c r="G66" s="17"/>
      <c r="H66" s="17" t="s">
        <v>228</v>
      </c>
      <c r="I66" s="60" t="s">
        <v>974</v>
      </c>
      <c r="J66" s="430" t="str">
        <f t="shared" si="2"/>
        <v>à collecter</v>
      </c>
      <c r="K66" s="293"/>
    </row>
    <row r="67" spans="1:11" ht="37.950000000000003" customHeight="1" outlineLevel="1" x14ac:dyDescent="0.3">
      <c r="A67" s="7" t="s">
        <v>221</v>
      </c>
      <c r="B67" s="15" t="s">
        <v>636</v>
      </c>
      <c r="C67" s="130" t="s">
        <v>863</v>
      </c>
      <c r="D67" s="16" t="s">
        <v>747</v>
      </c>
      <c r="E67" s="34" t="s">
        <v>768</v>
      </c>
      <c r="F67" s="16"/>
      <c r="G67" s="17"/>
      <c r="H67" s="17" t="s">
        <v>228</v>
      </c>
      <c r="I67" s="60" t="s">
        <v>974</v>
      </c>
      <c r="J67" s="430" t="str">
        <f t="shared" si="2"/>
        <v>à collecter</v>
      </c>
      <c r="K67" s="293"/>
    </row>
    <row r="68" spans="1:11" ht="37.950000000000003" customHeight="1" outlineLevel="1" x14ac:dyDescent="0.3">
      <c r="A68" s="7" t="s">
        <v>221</v>
      </c>
      <c r="B68" s="12" t="s">
        <v>637</v>
      </c>
      <c r="C68" s="127" t="s">
        <v>863</v>
      </c>
      <c r="D68" s="93" t="s">
        <v>240</v>
      </c>
      <c r="E68" s="5"/>
      <c r="F68" s="13"/>
      <c r="G68" s="5"/>
      <c r="H68" s="5"/>
      <c r="I68" s="63" t="s">
        <v>974</v>
      </c>
      <c r="J68" s="429" t="str">
        <f t="shared" si="2"/>
        <v>à collecter</v>
      </c>
      <c r="K68" s="293"/>
    </row>
    <row r="69" spans="1:11" ht="37.950000000000003" customHeight="1" outlineLevel="1" x14ac:dyDescent="0.3">
      <c r="A69" s="7" t="s">
        <v>221</v>
      </c>
      <c r="B69" s="15" t="s">
        <v>638</v>
      </c>
      <c r="C69" s="130" t="s">
        <v>863</v>
      </c>
      <c r="D69" s="16" t="s">
        <v>260</v>
      </c>
      <c r="E69" s="34" t="s">
        <v>768</v>
      </c>
      <c r="F69" s="16"/>
      <c r="G69" s="17"/>
      <c r="H69" s="17" t="s">
        <v>228</v>
      </c>
      <c r="I69" s="60" t="s">
        <v>974</v>
      </c>
      <c r="J69" s="430" t="str">
        <f t="shared" si="2"/>
        <v>à collecter</v>
      </c>
      <c r="K69" s="293"/>
    </row>
    <row r="70" spans="1:11" ht="37.950000000000003" customHeight="1" outlineLevel="1" x14ac:dyDescent="0.3">
      <c r="A70" s="6" t="s">
        <v>221</v>
      </c>
      <c r="B70" s="15" t="s">
        <v>639</v>
      </c>
      <c r="C70" s="130" t="s">
        <v>863</v>
      </c>
      <c r="D70" s="16" t="s">
        <v>261</v>
      </c>
      <c r="E70" s="34" t="s">
        <v>768</v>
      </c>
      <c r="F70" s="16"/>
      <c r="G70" s="17"/>
      <c r="H70" s="17" t="s">
        <v>228</v>
      </c>
      <c r="I70" s="60" t="s">
        <v>974</v>
      </c>
      <c r="J70" s="430" t="str">
        <f t="shared" si="2"/>
        <v>à collecter</v>
      </c>
      <c r="K70" s="293"/>
    </row>
    <row r="71" spans="1:11" ht="37.950000000000003" customHeight="1" outlineLevel="1" x14ac:dyDescent="0.3">
      <c r="A71" s="7" t="s">
        <v>221</v>
      </c>
      <c r="B71" s="12" t="s">
        <v>640</v>
      </c>
      <c r="C71" s="127" t="s">
        <v>863</v>
      </c>
      <c r="D71" s="93" t="s">
        <v>241</v>
      </c>
      <c r="E71" s="5"/>
      <c r="F71" s="13"/>
      <c r="G71" s="5"/>
      <c r="H71" s="5"/>
      <c r="I71" s="63" t="s">
        <v>974</v>
      </c>
      <c r="J71" s="429" t="str">
        <f t="shared" si="2"/>
        <v>à collecter</v>
      </c>
      <c r="K71" s="293"/>
    </row>
    <row r="72" spans="1:11" ht="37.950000000000003" customHeight="1" outlineLevel="1" x14ac:dyDescent="0.3">
      <c r="A72" s="7" t="s">
        <v>221</v>
      </c>
      <c r="B72" s="15" t="s">
        <v>641</v>
      </c>
      <c r="C72" s="130" t="s">
        <v>863</v>
      </c>
      <c r="D72" s="16" t="s">
        <v>262</v>
      </c>
      <c r="E72" s="34" t="s">
        <v>768</v>
      </c>
      <c r="F72" s="16"/>
      <c r="G72" s="17"/>
      <c r="H72" s="17" t="s">
        <v>228</v>
      </c>
      <c r="I72" s="60" t="s">
        <v>974</v>
      </c>
      <c r="J72" s="430" t="str">
        <f t="shared" si="2"/>
        <v>à collecter</v>
      </c>
      <c r="K72" s="293"/>
    </row>
    <row r="73" spans="1:11" ht="37.950000000000003" customHeight="1" outlineLevel="1" x14ac:dyDescent="0.3">
      <c r="A73" s="6" t="s">
        <v>221</v>
      </c>
      <c r="B73" s="12" t="s">
        <v>642</v>
      </c>
      <c r="C73" s="127" t="s">
        <v>863</v>
      </c>
      <c r="D73" s="93" t="s">
        <v>1078</v>
      </c>
      <c r="E73" s="5"/>
      <c r="F73" s="13"/>
      <c r="G73" s="5"/>
      <c r="H73" s="5"/>
      <c r="I73" s="63" t="s">
        <v>974</v>
      </c>
      <c r="J73" s="429" t="str">
        <f t="shared" si="2"/>
        <v>à collecter</v>
      </c>
      <c r="K73" s="293"/>
    </row>
    <row r="74" spans="1:11" ht="37.950000000000003" customHeight="1" outlineLevel="1" x14ac:dyDescent="0.3">
      <c r="A74" s="7" t="s">
        <v>221</v>
      </c>
      <c r="B74" s="15" t="s">
        <v>643</v>
      </c>
      <c r="C74" s="130" t="s">
        <v>863</v>
      </c>
      <c r="D74" s="16" t="s">
        <v>1079</v>
      </c>
      <c r="E74" s="34" t="s">
        <v>768</v>
      </c>
      <c r="F74" s="16"/>
      <c r="G74" s="17"/>
      <c r="H74" s="17" t="s">
        <v>228</v>
      </c>
      <c r="I74" s="60" t="s">
        <v>974</v>
      </c>
      <c r="J74" s="430" t="str">
        <f t="shared" si="2"/>
        <v>à collecter</v>
      </c>
      <c r="K74" s="293"/>
    </row>
    <row r="75" spans="1:11" ht="37.950000000000003" customHeight="1" outlineLevel="1" x14ac:dyDescent="0.3">
      <c r="A75" s="7" t="s">
        <v>221</v>
      </c>
      <c r="B75" s="15" t="s">
        <v>644</v>
      </c>
      <c r="C75" s="130" t="s">
        <v>863</v>
      </c>
      <c r="D75" s="16" t="s">
        <v>1080</v>
      </c>
      <c r="E75" s="34" t="s">
        <v>768</v>
      </c>
      <c r="F75" s="16"/>
      <c r="G75" s="17"/>
      <c r="H75" s="17" t="s">
        <v>228</v>
      </c>
      <c r="I75" s="60" t="s">
        <v>974</v>
      </c>
      <c r="J75" s="430" t="str">
        <f t="shared" si="2"/>
        <v>à collecter</v>
      </c>
      <c r="K75" s="293"/>
    </row>
    <row r="76" spans="1:11" ht="37.950000000000003" customHeight="1" outlineLevel="1" x14ac:dyDescent="0.3">
      <c r="A76" s="7" t="s">
        <v>221</v>
      </c>
      <c r="B76" s="12" t="s">
        <v>645</v>
      </c>
      <c r="C76" s="127" t="s">
        <v>863</v>
      </c>
      <c r="D76" s="93" t="s">
        <v>242</v>
      </c>
      <c r="E76" s="5"/>
      <c r="F76" s="13"/>
      <c r="G76" s="5"/>
      <c r="H76" s="5"/>
      <c r="I76" s="63" t="s">
        <v>974</v>
      </c>
      <c r="J76" s="429" t="str">
        <f t="shared" si="2"/>
        <v>à collecter</v>
      </c>
      <c r="K76" s="293"/>
    </row>
    <row r="77" spans="1:11" ht="37.950000000000003" customHeight="1" outlineLevel="1" x14ac:dyDescent="0.3">
      <c r="A77" s="6" t="s">
        <v>221</v>
      </c>
      <c r="B77" s="15" t="s">
        <v>646</v>
      </c>
      <c r="C77" s="130" t="s">
        <v>863</v>
      </c>
      <c r="D77" s="16" t="s">
        <v>263</v>
      </c>
      <c r="E77" s="34" t="s">
        <v>768</v>
      </c>
      <c r="F77" s="16"/>
      <c r="G77" s="17"/>
      <c r="H77" s="17" t="s">
        <v>228</v>
      </c>
      <c r="I77" s="60" t="s">
        <v>974</v>
      </c>
      <c r="J77" s="430" t="str">
        <f t="shared" ref="J77:J95" si="3">IF(OR("IME"=$B$1,"ITEP"=$B$1,"IEM"=$B$1,"IDA"=$B$1,"EEAP"=$B$1,"IDV"=$B$1,"MAS"=$B$1,"FAM/EAM"=$B$1,"CRP"=$B$1,"EANM"=$B$1,"EHPAD"=$B$1,"ESAT"=$B$1,"SSIAD"=$B$1,"SESSAD"=$B$1,"SAMSAH"=$B$1,"SPASAD"=$B$1,"SAVS"=$B$1,"CAMSP"=$B$1,"CMPP"=$B$1,"toutes les données"=$B$1,"IES"=$B$1),"à collecter","non concerné ")</f>
        <v>à collecter</v>
      </c>
      <c r="K77" s="293"/>
    </row>
    <row r="78" spans="1:11" ht="37.950000000000003" customHeight="1" outlineLevel="1" x14ac:dyDescent="0.3">
      <c r="A78" s="7" t="s">
        <v>221</v>
      </c>
      <c r="B78" s="12" t="s">
        <v>647</v>
      </c>
      <c r="C78" s="127" t="s">
        <v>863</v>
      </c>
      <c r="D78" s="93" t="s">
        <v>243</v>
      </c>
      <c r="E78" s="5"/>
      <c r="F78" s="13"/>
      <c r="G78" s="5"/>
      <c r="H78" s="5"/>
      <c r="I78" s="63" t="s">
        <v>974</v>
      </c>
      <c r="J78" s="429" t="str">
        <f t="shared" si="3"/>
        <v>à collecter</v>
      </c>
      <c r="K78" s="293"/>
    </row>
    <row r="79" spans="1:11" ht="37.950000000000003" customHeight="1" outlineLevel="1" x14ac:dyDescent="0.3">
      <c r="A79" s="7" t="s">
        <v>221</v>
      </c>
      <c r="B79" s="15" t="s">
        <v>648</v>
      </c>
      <c r="C79" s="130" t="s">
        <v>863</v>
      </c>
      <c r="D79" s="16" t="s">
        <v>264</v>
      </c>
      <c r="E79" s="34" t="s">
        <v>768</v>
      </c>
      <c r="F79" s="16"/>
      <c r="G79" s="17"/>
      <c r="H79" s="17" t="s">
        <v>228</v>
      </c>
      <c r="I79" s="60" t="s">
        <v>974</v>
      </c>
      <c r="J79" s="430" t="str">
        <f t="shared" si="3"/>
        <v>à collecter</v>
      </c>
      <c r="K79" s="293"/>
    </row>
    <row r="80" spans="1:11" ht="37.950000000000003" customHeight="1" outlineLevel="1" x14ac:dyDescent="0.3">
      <c r="A80" s="6" t="s">
        <v>221</v>
      </c>
      <c r="B80" s="15" t="s">
        <v>649</v>
      </c>
      <c r="C80" s="130" t="s">
        <v>863</v>
      </c>
      <c r="D80" s="16" t="s">
        <v>265</v>
      </c>
      <c r="E80" s="34" t="s">
        <v>768</v>
      </c>
      <c r="F80" s="16"/>
      <c r="G80" s="17"/>
      <c r="H80" s="17" t="s">
        <v>228</v>
      </c>
      <c r="I80" s="60" t="s">
        <v>974</v>
      </c>
      <c r="J80" s="430" t="str">
        <f t="shared" si="3"/>
        <v>à collecter</v>
      </c>
      <c r="K80" s="293"/>
    </row>
    <row r="81" spans="1:11" ht="37.950000000000003" customHeight="1" outlineLevel="1" x14ac:dyDescent="0.3">
      <c r="A81" s="7" t="s">
        <v>221</v>
      </c>
      <c r="B81" s="651" t="s">
        <v>650</v>
      </c>
      <c r="C81" s="652" t="s">
        <v>863</v>
      </c>
      <c r="D81" s="653" t="s">
        <v>717</v>
      </c>
      <c r="E81" s="654"/>
      <c r="F81" s="653" t="s">
        <v>914</v>
      </c>
      <c r="G81" s="654"/>
      <c r="H81" s="654" t="s">
        <v>228</v>
      </c>
      <c r="I81" s="655" t="s">
        <v>974</v>
      </c>
      <c r="J81" s="656" t="str">
        <f t="shared" si="3"/>
        <v>à collecter</v>
      </c>
      <c r="K81" s="293"/>
    </row>
    <row r="82" spans="1:11" ht="37.950000000000003" customHeight="1" outlineLevel="1" x14ac:dyDescent="0.3">
      <c r="A82" s="7" t="s">
        <v>221</v>
      </c>
      <c r="B82" s="12" t="s">
        <v>651</v>
      </c>
      <c r="C82" s="126" t="s">
        <v>864</v>
      </c>
      <c r="D82" s="13"/>
      <c r="E82" s="18"/>
      <c r="F82" s="14"/>
      <c r="G82" s="18" t="s">
        <v>228</v>
      </c>
      <c r="H82" s="18"/>
      <c r="I82" s="55" t="s">
        <v>974</v>
      </c>
      <c r="J82" s="432" t="str">
        <f t="shared" si="3"/>
        <v>à collecter</v>
      </c>
      <c r="K82" s="293"/>
    </row>
    <row r="83" spans="1:11" ht="64.95" customHeight="1" outlineLevel="1" x14ac:dyDescent="0.3">
      <c r="A83" s="7" t="s">
        <v>221</v>
      </c>
      <c r="B83" s="15" t="s">
        <v>652</v>
      </c>
      <c r="C83" s="130" t="s">
        <v>864</v>
      </c>
      <c r="D83" s="16" t="s">
        <v>748</v>
      </c>
      <c r="E83" s="34" t="s">
        <v>768</v>
      </c>
      <c r="F83" s="16"/>
      <c r="G83" s="17"/>
      <c r="H83" s="17" t="s">
        <v>228</v>
      </c>
      <c r="I83" s="60" t="s">
        <v>974</v>
      </c>
      <c r="J83" s="430" t="str">
        <f t="shared" si="3"/>
        <v>à collecter</v>
      </c>
      <c r="K83" s="293"/>
    </row>
    <row r="84" spans="1:11" ht="37.950000000000003" customHeight="1" outlineLevel="1" x14ac:dyDescent="0.3">
      <c r="A84" s="6" t="s">
        <v>221</v>
      </c>
      <c r="B84" s="133" t="s">
        <v>653</v>
      </c>
      <c r="C84" s="130" t="s">
        <v>864</v>
      </c>
      <c r="D84" s="16" t="s">
        <v>749</v>
      </c>
      <c r="E84" s="34" t="s">
        <v>768</v>
      </c>
      <c r="F84" s="16" t="s">
        <v>915</v>
      </c>
      <c r="G84" s="17"/>
      <c r="H84" s="17" t="s">
        <v>228</v>
      </c>
      <c r="I84" s="60" t="s">
        <v>974</v>
      </c>
      <c r="J84" s="430" t="str">
        <f t="shared" si="3"/>
        <v>à collecter</v>
      </c>
      <c r="K84" s="293"/>
    </row>
    <row r="85" spans="1:11" ht="49.95" customHeight="1" outlineLevel="1" x14ac:dyDescent="0.3">
      <c r="A85" s="7" t="s">
        <v>221</v>
      </c>
      <c r="B85" s="119" t="s">
        <v>654</v>
      </c>
      <c r="C85" s="126" t="s">
        <v>969</v>
      </c>
      <c r="D85" s="13"/>
      <c r="E85" s="18"/>
      <c r="F85" s="14"/>
      <c r="G85" s="18" t="s">
        <v>224</v>
      </c>
      <c r="H85" s="18"/>
      <c r="I85" s="55" t="s">
        <v>974</v>
      </c>
      <c r="J85" s="432" t="str">
        <f t="shared" si="3"/>
        <v>à collecter</v>
      </c>
      <c r="K85" s="293"/>
    </row>
    <row r="86" spans="1:11" ht="37.950000000000003" customHeight="1" outlineLevel="1" x14ac:dyDescent="0.3">
      <c r="A86" s="6" t="s">
        <v>221</v>
      </c>
      <c r="B86" s="15" t="s">
        <v>655</v>
      </c>
      <c r="C86" s="130" t="s">
        <v>969</v>
      </c>
      <c r="D86" s="16" t="s">
        <v>266</v>
      </c>
      <c r="E86" s="34" t="s">
        <v>768</v>
      </c>
      <c r="F86" s="16"/>
      <c r="G86" s="17"/>
      <c r="H86" s="17" t="s">
        <v>228</v>
      </c>
      <c r="I86" s="60" t="s">
        <v>974</v>
      </c>
      <c r="J86" s="430" t="str">
        <f t="shared" si="3"/>
        <v>à collecter</v>
      </c>
      <c r="K86" s="293"/>
    </row>
    <row r="87" spans="1:11" ht="37.950000000000003" customHeight="1" outlineLevel="1" x14ac:dyDescent="0.3">
      <c r="A87" s="7" t="s">
        <v>221</v>
      </c>
      <c r="B87" s="15" t="s">
        <v>656</v>
      </c>
      <c r="C87" s="130" t="s">
        <v>969</v>
      </c>
      <c r="D87" s="16" t="s">
        <v>267</v>
      </c>
      <c r="E87" s="34" t="s">
        <v>768</v>
      </c>
      <c r="F87" s="16"/>
      <c r="G87" s="17"/>
      <c r="H87" s="17" t="s">
        <v>228</v>
      </c>
      <c r="I87" s="60" t="s">
        <v>974</v>
      </c>
      <c r="J87" s="430" t="str">
        <f t="shared" si="3"/>
        <v>à collecter</v>
      </c>
      <c r="K87" s="293"/>
    </row>
    <row r="88" spans="1:11" ht="37.950000000000003" customHeight="1" outlineLevel="1" x14ac:dyDescent="0.3">
      <c r="A88" s="7" t="s">
        <v>221</v>
      </c>
      <c r="B88" s="15" t="s">
        <v>657</v>
      </c>
      <c r="C88" s="130" t="s">
        <v>969</v>
      </c>
      <c r="D88" s="16" t="s">
        <v>268</v>
      </c>
      <c r="E88" s="34" t="s">
        <v>768</v>
      </c>
      <c r="F88" s="16"/>
      <c r="G88" s="17"/>
      <c r="H88" s="17" t="s">
        <v>228</v>
      </c>
      <c r="I88" s="60" t="s">
        <v>974</v>
      </c>
      <c r="J88" s="430" t="str">
        <f t="shared" si="3"/>
        <v>à collecter</v>
      </c>
      <c r="K88" s="293"/>
    </row>
    <row r="89" spans="1:11" ht="37.950000000000003" customHeight="1" outlineLevel="1" x14ac:dyDescent="0.3">
      <c r="A89" s="7" t="s">
        <v>221</v>
      </c>
      <c r="B89" s="15" t="s">
        <v>658</v>
      </c>
      <c r="C89" s="130" t="s">
        <v>969</v>
      </c>
      <c r="D89" s="16" t="s">
        <v>269</v>
      </c>
      <c r="E89" s="34" t="s">
        <v>768</v>
      </c>
      <c r="F89" s="16"/>
      <c r="G89" s="17"/>
      <c r="H89" s="17" t="s">
        <v>228</v>
      </c>
      <c r="I89" s="60" t="s">
        <v>974</v>
      </c>
      <c r="J89" s="430" t="str">
        <f t="shared" si="3"/>
        <v>à collecter</v>
      </c>
      <c r="K89" s="293"/>
    </row>
    <row r="90" spans="1:11" ht="37.950000000000003" customHeight="1" outlineLevel="1" x14ac:dyDescent="0.3">
      <c r="A90" s="6" t="s">
        <v>221</v>
      </c>
      <c r="B90" s="15" t="s">
        <v>659</v>
      </c>
      <c r="C90" s="130" t="s">
        <v>969</v>
      </c>
      <c r="D90" s="16" t="s">
        <v>270</v>
      </c>
      <c r="E90" s="34" t="s">
        <v>768</v>
      </c>
      <c r="F90" s="16"/>
      <c r="G90" s="17"/>
      <c r="H90" s="17" t="s">
        <v>228</v>
      </c>
      <c r="I90" s="60" t="s">
        <v>974</v>
      </c>
      <c r="J90" s="430" t="str">
        <f t="shared" si="3"/>
        <v>à collecter</v>
      </c>
      <c r="K90" s="293"/>
    </row>
    <row r="91" spans="1:11" ht="37.950000000000003" customHeight="1" outlineLevel="1" x14ac:dyDescent="0.3">
      <c r="A91" s="7" t="s">
        <v>221</v>
      </c>
      <c r="B91" s="15" t="s">
        <v>443</v>
      </c>
      <c r="C91" s="130" t="s">
        <v>969</v>
      </c>
      <c r="D91" s="16" t="s">
        <v>271</v>
      </c>
      <c r="E91" s="34" t="s">
        <v>768</v>
      </c>
      <c r="F91" s="16"/>
      <c r="G91" s="17"/>
      <c r="H91" s="17" t="s">
        <v>228</v>
      </c>
      <c r="I91" s="60" t="s">
        <v>974</v>
      </c>
      <c r="J91" s="430" t="str">
        <f t="shared" si="3"/>
        <v>à collecter</v>
      </c>
      <c r="K91" s="293"/>
    </row>
    <row r="92" spans="1:11" ht="37.950000000000003" customHeight="1" outlineLevel="1" x14ac:dyDescent="0.3">
      <c r="A92" s="7" t="s">
        <v>221</v>
      </c>
      <c r="B92" s="15" t="s">
        <v>444</v>
      </c>
      <c r="C92" s="130" t="s">
        <v>969</v>
      </c>
      <c r="D92" s="16" t="s">
        <v>273</v>
      </c>
      <c r="E92" s="34" t="s">
        <v>768</v>
      </c>
      <c r="F92" s="16"/>
      <c r="G92" s="17"/>
      <c r="H92" s="17" t="s">
        <v>228</v>
      </c>
      <c r="I92" s="60" t="s">
        <v>974</v>
      </c>
      <c r="J92" s="430" t="str">
        <f t="shared" si="3"/>
        <v>à collecter</v>
      </c>
      <c r="K92" s="293"/>
    </row>
    <row r="93" spans="1:11" ht="37.950000000000003" customHeight="1" outlineLevel="1" x14ac:dyDescent="0.3">
      <c r="A93" s="6" t="s">
        <v>221</v>
      </c>
      <c r="B93" s="15" t="s">
        <v>660</v>
      </c>
      <c r="C93" s="130" t="s">
        <v>969</v>
      </c>
      <c r="D93" s="16" t="s">
        <v>274</v>
      </c>
      <c r="E93" s="34" t="s">
        <v>768</v>
      </c>
      <c r="F93" s="16"/>
      <c r="G93" s="17"/>
      <c r="H93" s="17" t="s">
        <v>228</v>
      </c>
      <c r="I93" s="60" t="s">
        <v>974</v>
      </c>
      <c r="J93" s="430" t="str">
        <f t="shared" si="3"/>
        <v>à collecter</v>
      </c>
      <c r="K93" s="293"/>
    </row>
    <row r="94" spans="1:11" ht="37.950000000000003" customHeight="1" outlineLevel="1" x14ac:dyDescent="0.3">
      <c r="A94" s="7" t="s">
        <v>221</v>
      </c>
      <c r="B94" s="15" t="s">
        <v>661</v>
      </c>
      <c r="C94" s="130" t="s">
        <v>969</v>
      </c>
      <c r="D94" s="16" t="s">
        <v>272</v>
      </c>
      <c r="E94" s="34" t="s">
        <v>768</v>
      </c>
      <c r="F94" s="16" t="s">
        <v>771</v>
      </c>
      <c r="G94" s="19" t="s">
        <v>545</v>
      </c>
      <c r="H94" s="17" t="s">
        <v>228</v>
      </c>
      <c r="I94" s="60" t="s">
        <v>974</v>
      </c>
      <c r="J94" s="430" t="str">
        <f t="shared" si="3"/>
        <v>à collecter</v>
      </c>
      <c r="K94" s="293"/>
    </row>
    <row r="95" spans="1:11" ht="37.950000000000003" customHeight="1" outlineLevel="1" x14ac:dyDescent="0.3">
      <c r="A95" s="7" t="s">
        <v>221</v>
      </c>
      <c r="B95" s="657" t="s">
        <v>662</v>
      </c>
      <c r="C95" s="658" t="s">
        <v>865</v>
      </c>
      <c r="D95" s="659" t="s">
        <v>717</v>
      </c>
      <c r="E95" s="659"/>
      <c r="F95" s="660" t="s">
        <v>914</v>
      </c>
      <c r="G95" s="659"/>
      <c r="H95" s="659"/>
      <c r="I95" s="661" t="s">
        <v>974</v>
      </c>
      <c r="J95" s="662" t="str">
        <f t="shared" si="3"/>
        <v>à collecter</v>
      </c>
      <c r="K95" s="293"/>
    </row>
    <row r="96" spans="1:11" ht="37.950000000000003" customHeight="1" outlineLevel="1" x14ac:dyDescent="0.3">
      <c r="A96" s="7" t="s">
        <v>221</v>
      </c>
      <c r="B96" s="12" t="s">
        <v>663</v>
      </c>
      <c r="C96" s="126" t="s">
        <v>866</v>
      </c>
      <c r="D96" s="13"/>
      <c r="E96" s="18"/>
      <c r="F96" s="14"/>
      <c r="G96" s="18"/>
      <c r="H96" s="18"/>
      <c r="I96" s="55" t="s">
        <v>22</v>
      </c>
      <c r="J96" s="432" t="str">
        <f>IF(OR("EHPAD"=$B$1,"toutes les données"=$B$1),"à collecter","non concerné ")</f>
        <v>à collecter</v>
      </c>
      <c r="K96" s="293"/>
    </row>
    <row r="97" spans="1:11" ht="37.950000000000003" customHeight="1" outlineLevel="1" x14ac:dyDescent="0.3">
      <c r="A97" s="6" t="s">
        <v>221</v>
      </c>
      <c r="B97" s="15" t="s">
        <v>664</v>
      </c>
      <c r="C97" s="130" t="s">
        <v>866</v>
      </c>
      <c r="D97" s="16" t="s">
        <v>275</v>
      </c>
      <c r="E97" s="34" t="s">
        <v>768</v>
      </c>
      <c r="F97" s="16"/>
      <c r="G97" s="677" t="s">
        <v>1123</v>
      </c>
      <c r="H97" s="17" t="s">
        <v>228</v>
      </c>
      <c r="I97" s="60" t="s">
        <v>22</v>
      </c>
      <c r="J97" s="430" t="str">
        <f>IF(OR("EHPAD"=$B$1,"toutes les données"=$B$1),"à collecter","non concerné ")</f>
        <v>à collecter</v>
      </c>
      <c r="K97" s="293"/>
    </row>
    <row r="98" spans="1:11" ht="58.95" customHeight="1" outlineLevel="1" thickBot="1" x14ac:dyDescent="0.35">
      <c r="A98" s="8" t="s">
        <v>221</v>
      </c>
      <c r="B98" s="663" t="s">
        <v>665</v>
      </c>
      <c r="C98" s="664" t="s">
        <v>866</v>
      </c>
      <c r="D98" s="665" t="s">
        <v>276</v>
      </c>
      <c r="E98" s="665"/>
      <c r="F98" s="666" t="s">
        <v>770</v>
      </c>
      <c r="G98" s="665"/>
      <c r="H98" s="665"/>
      <c r="I98" s="667" t="s">
        <v>22</v>
      </c>
      <c r="J98" s="668" t="str">
        <f>IF(OR("EHPAD"=$B$1,"toutes les données"=$B$1),"à collecter","non concerné ")</f>
        <v>à collecter</v>
      </c>
      <c r="K98" s="293"/>
    </row>
    <row r="99" spans="1:11" ht="15" customHeight="1" outlineLevel="1" thickBot="1" x14ac:dyDescent="0.35">
      <c r="A99" s="421"/>
      <c r="B99" s="422"/>
      <c r="C99" s="423"/>
      <c r="D99" s="424"/>
      <c r="E99" s="425"/>
      <c r="F99" s="300"/>
      <c r="G99" s="425"/>
      <c r="H99" s="425"/>
      <c r="I99" s="301"/>
      <c r="J99" s="425"/>
      <c r="K99" s="294"/>
    </row>
    <row r="100" spans="1:11" ht="37.950000000000003" customHeight="1" thickBot="1" x14ac:dyDescent="0.35">
      <c r="A100" s="20"/>
      <c r="B100" s="21"/>
      <c r="C100" s="128" t="s">
        <v>838</v>
      </c>
      <c r="D100" s="22"/>
      <c r="E100" s="20"/>
      <c r="F100" s="22"/>
      <c r="G100" s="20"/>
      <c r="H100" s="20"/>
      <c r="J100" s="20"/>
    </row>
    <row r="101" spans="1:11" ht="49.95" customHeight="1" thickBot="1" x14ac:dyDescent="0.35">
      <c r="A101" s="286" t="s">
        <v>277</v>
      </c>
      <c r="B101" s="287"/>
      <c r="C101" s="288"/>
      <c r="D101" s="289"/>
      <c r="E101" s="289"/>
      <c r="F101" s="289"/>
      <c r="G101" s="289"/>
      <c r="H101" s="289"/>
      <c r="I101" s="270"/>
      <c r="J101" s="289"/>
      <c r="K101" s="420"/>
    </row>
    <row r="102" spans="1:11" ht="37.950000000000003" customHeight="1" outlineLevel="1" x14ac:dyDescent="0.3">
      <c r="A102" s="435" t="s">
        <v>277</v>
      </c>
      <c r="B102" s="427" t="s">
        <v>666</v>
      </c>
      <c r="C102" s="436" t="s">
        <v>838</v>
      </c>
      <c r="D102" s="282" t="s">
        <v>222</v>
      </c>
      <c r="E102" s="524"/>
      <c r="F102" s="438"/>
      <c r="G102" s="437"/>
      <c r="H102" s="437"/>
      <c r="I102" s="439"/>
      <c r="J102" s="440"/>
      <c r="K102" s="293"/>
    </row>
    <row r="103" spans="1:11" ht="37.950000000000003" customHeight="1" outlineLevel="1" x14ac:dyDescent="0.3">
      <c r="A103" s="9" t="s">
        <v>277</v>
      </c>
      <c r="B103" s="12" t="s">
        <v>667</v>
      </c>
      <c r="C103" s="126" t="s">
        <v>867</v>
      </c>
      <c r="D103" s="13"/>
      <c r="E103" s="18"/>
      <c r="F103" s="14"/>
      <c r="G103" s="18" t="s">
        <v>280</v>
      </c>
      <c r="H103" s="18"/>
      <c r="I103" s="55" t="s">
        <v>22</v>
      </c>
      <c r="J103" s="432" t="str">
        <f>IF(OR("EHPAD"=$B$1,"toutes les données"=$B$1),"à collecter","non concerné ")</f>
        <v>à collecter</v>
      </c>
      <c r="K103" s="293"/>
    </row>
    <row r="104" spans="1:11" ht="37.950000000000003" customHeight="1" outlineLevel="1" x14ac:dyDescent="0.3">
      <c r="A104" s="9" t="s">
        <v>277</v>
      </c>
      <c r="B104" s="15" t="s">
        <v>668</v>
      </c>
      <c r="C104" s="130" t="s">
        <v>867</v>
      </c>
      <c r="D104" s="16" t="s">
        <v>278</v>
      </c>
      <c r="E104" s="34" t="s">
        <v>768</v>
      </c>
      <c r="F104" s="16"/>
      <c r="G104" s="17"/>
      <c r="H104" s="17" t="s">
        <v>765</v>
      </c>
      <c r="I104" s="60" t="s">
        <v>22</v>
      </c>
      <c r="J104" s="430" t="str">
        <f>IF(OR("EHPAD"=$B$1,"toutes les données"=$B$1),"à collecter","non concerné ")</f>
        <v>à collecter</v>
      </c>
      <c r="K104" s="293"/>
    </row>
    <row r="105" spans="1:11" ht="37.950000000000003" customHeight="1" outlineLevel="1" x14ac:dyDescent="0.3">
      <c r="A105" s="9" t="s">
        <v>277</v>
      </c>
      <c r="B105" s="15" t="s">
        <v>669</v>
      </c>
      <c r="C105" s="130" t="s">
        <v>867</v>
      </c>
      <c r="D105" s="16" t="s">
        <v>279</v>
      </c>
      <c r="E105" s="34" t="s">
        <v>768</v>
      </c>
      <c r="F105" s="16"/>
      <c r="G105" s="17" t="s">
        <v>555</v>
      </c>
      <c r="H105" s="17"/>
      <c r="I105" s="60" t="s">
        <v>22</v>
      </c>
      <c r="J105" s="430" t="str">
        <f>IF(OR("EHPAD"=$B$1,"toutes les données"=$B$1),"à collecter","non concerné ")</f>
        <v>à collecter</v>
      </c>
      <c r="K105" s="293"/>
    </row>
    <row r="106" spans="1:11" ht="37.950000000000003" customHeight="1" outlineLevel="1" x14ac:dyDescent="0.3">
      <c r="A106" s="9" t="s">
        <v>277</v>
      </c>
      <c r="B106" s="12" t="s">
        <v>670</v>
      </c>
      <c r="C106" s="126" t="s">
        <v>868</v>
      </c>
      <c r="D106" s="13"/>
      <c r="E106" s="18"/>
      <c r="F106" s="14"/>
      <c r="G106" s="18" t="s">
        <v>280</v>
      </c>
      <c r="H106" s="18"/>
      <c r="I106" s="55" t="s">
        <v>27</v>
      </c>
      <c r="J106" s="432" t="str">
        <f>IF(OR("EHPAD"=$B$1,"SSIAD"=$B$1,"SPASAD"=$B$1,"toutes les données"=$B$1),"à collecter","non concerné ")</f>
        <v>à collecter</v>
      </c>
      <c r="K106" s="293"/>
    </row>
    <row r="107" spans="1:11" ht="37.950000000000003" customHeight="1" outlineLevel="1" x14ac:dyDescent="0.3">
      <c r="A107" s="9" t="s">
        <v>277</v>
      </c>
      <c r="B107" s="15" t="s">
        <v>671</v>
      </c>
      <c r="C107" s="130" t="s">
        <v>868</v>
      </c>
      <c r="D107" s="16" t="s">
        <v>281</v>
      </c>
      <c r="E107" s="34" t="s">
        <v>768</v>
      </c>
      <c r="F107" s="16"/>
      <c r="G107" s="17"/>
      <c r="H107" s="17" t="s">
        <v>765</v>
      </c>
      <c r="I107" s="60" t="s">
        <v>27</v>
      </c>
      <c r="J107" s="430" t="str">
        <f>IF(OR("EHPAD"=$B$1,"SSIAD"=$B$1,"SPASAD"=$B$1,"toutes les données"=$B$1),"à collecter","non concerné ")</f>
        <v>à collecter</v>
      </c>
      <c r="K107" s="293"/>
    </row>
    <row r="108" spans="1:11" ht="37.950000000000003" customHeight="1" outlineLevel="1" x14ac:dyDescent="0.3">
      <c r="A108" s="9" t="s">
        <v>277</v>
      </c>
      <c r="B108" s="15" t="s">
        <v>672</v>
      </c>
      <c r="C108" s="130" t="s">
        <v>868</v>
      </c>
      <c r="D108" s="16" t="s">
        <v>282</v>
      </c>
      <c r="E108" s="34" t="s">
        <v>768</v>
      </c>
      <c r="F108" s="16"/>
      <c r="G108" s="17" t="s">
        <v>555</v>
      </c>
      <c r="H108" s="17"/>
      <c r="I108" s="60" t="s">
        <v>27</v>
      </c>
      <c r="J108" s="430" t="str">
        <f>IF(OR("EHPAD"=$B$1,"SSIAD"=$B$1,"SPASAD"=$B$1,"toutes les données"=$B$1),"à collecter","non concerné ")</f>
        <v>à collecter</v>
      </c>
      <c r="K108" s="293"/>
    </row>
    <row r="109" spans="1:11" ht="37.950000000000003" customHeight="1" outlineLevel="1" x14ac:dyDescent="0.3">
      <c r="A109" s="9" t="s">
        <v>277</v>
      </c>
      <c r="B109" s="12" t="s">
        <v>673</v>
      </c>
      <c r="C109" s="126" t="s">
        <v>869</v>
      </c>
      <c r="D109" s="13"/>
      <c r="E109" s="18"/>
      <c r="F109" s="14"/>
      <c r="G109" s="18"/>
      <c r="H109" s="18"/>
      <c r="I109" s="55" t="s">
        <v>22</v>
      </c>
      <c r="J109" s="432" t="str">
        <f t="shared" ref="J109:J114" si="4">IF(OR("EHPAD"=$B$1,"toutes les données"=$B$1),"à collecter","non concerné ")</f>
        <v>à collecter</v>
      </c>
      <c r="K109" s="293"/>
    </row>
    <row r="110" spans="1:11" ht="37.950000000000003" customHeight="1" outlineLevel="1" x14ac:dyDescent="0.3">
      <c r="A110" s="9" t="s">
        <v>277</v>
      </c>
      <c r="B110" s="15" t="s">
        <v>674</v>
      </c>
      <c r="C110" s="130" t="s">
        <v>869</v>
      </c>
      <c r="D110" s="16" t="s">
        <v>283</v>
      </c>
      <c r="E110" s="34" t="s">
        <v>768</v>
      </c>
      <c r="F110" s="16"/>
      <c r="G110" s="17"/>
      <c r="H110" s="17" t="s">
        <v>766</v>
      </c>
      <c r="I110" s="60" t="s">
        <v>22</v>
      </c>
      <c r="J110" s="430" t="str">
        <f t="shared" si="4"/>
        <v>à collecter</v>
      </c>
      <c r="K110" s="293"/>
    </row>
    <row r="111" spans="1:11" ht="37.950000000000003" customHeight="1" outlineLevel="1" x14ac:dyDescent="0.3">
      <c r="A111" s="9" t="s">
        <v>277</v>
      </c>
      <c r="B111" s="15" t="s">
        <v>675</v>
      </c>
      <c r="C111" s="130" t="s">
        <v>869</v>
      </c>
      <c r="D111" s="16" t="s">
        <v>284</v>
      </c>
      <c r="E111" s="34" t="s">
        <v>768</v>
      </c>
      <c r="F111" s="16"/>
      <c r="G111" s="17" t="s">
        <v>767</v>
      </c>
      <c r="H111" s="17"/>
      <c r="I111" s="60" t="s">
        <v>22</v>
      </c>
      <c r="J111" s="430" t="str">
        <f t="shared" si="4"/>
        <v>à collecter</v>
      </c>
      <c r="K111" s="293"/>
    </row>
    <row r="112" spans="1:11" ht="37.950000000000003" customHeight="1" outlineLevel="1" x14ac:dyDescent="0.3">
      <c r="A112" s="9" t="s">
        <v>277</v>
      </c>
      <c r="B112" s="12" t="s">
        <v>676</v>
      </c>
      <c r="C112" s="126" t="s">
        <v>870</v>
      </c>
      <c r="D112" s="13"/>
      <c r="E112" s="18"/>
      <c r="F112" s="14"/>
      <c r="G112" s="18"/>
      <c r="H112" s="18"/>
      <c r="I112" s="55" t="s">
        <v>22</v>
      </c>
      <c r="J112" s="432" t="str">
        <f t="shared" si="4"/>
        <v>à collecter</v>
      </c>
      <c r="K112" s="293"/>
    </row>
    <row r="113" spans="1:11" ht="37.950000000000003" customHeight="1" outlineLevel="1" x14ac:dyDescent="0.3">
      <c r="A113" s="9" t="s">
        <v>277</v>
      </c>
      <c r="B113" s="15" t="s">
        <v>677</v>
      </c>
      <c r="C113" s="130" t="s">
        <v>870</v>
      </c>
      <c r="D113" s="16" t="s">
        <v>285</v>
      </c>
      <c r="E113" s="34" t="s">
        <v>768</v>
      </c>
      <c r="F113" s="16"/>
      <c r="G113" s="17"/>
      <c r="H113" s="17" t="s">
        <v>766</v>
      </c>
      <c r="I113" s="60" t="s">
        <v>22</v>
      </c>
      <c r="J113" s="430" t="str">
        <f t="shared" si="4"/>
        <v>à collecter</v>
      </c>
      <c r="K113" s="293"/>
    </row>
    <row r="114" spans="1:11" ht="37.950000000000003" customHeight="1" outlineLevel="1" thickBot="1" x14ac:dyDescent="0.35">
      <c r="A114" s="11" t="s">
        <v>277</v>
      </c>
      <c r="B114" s="25" t="s">
        <v>678</v>
      </c>
      <c r="C114" s="132" t="s">
        <v>870</v>
      </c>
      <c r="D114" s="26" t="s">
        <v>286</v>
      </c>
      <c r="E114" s="35" t="s">
        <v>768</v>
      </c>
      <c r="F114" s="26"/>
      <c r="G114" s="27" t="s">
        <v>555</v>
      </c>
      <c r="H114" s="27"/>
      <c r="I114" s="77" t="s">
        <v>22</v>
      </c>
      <c r="J114" s="441" t="str">
        <f t="shared" si="4"/>
        <v>à collecter</v>
      </c>
      <c r="K114" s="293"/>
    </row>
    <row r="115" spans="1:11" ht="24" customHeight="1" outlineLevel="1" thickBot="1" x14ac:dyDescent="0.35">
      <c r="A115" s="421"/>
      <c r="B115" s="422"/>
      <c r="C115" s="423"/>
      <c r="D115" s="424"/>
      <c r="E115" s="433"/>
      <c r="F115" s="298"/>
      <c r="G115" s="425"/>
      <c r="H115" s="425"/>
      <c r="I115" s="434"/>
      <c r="J115" s="425"/>
      <c r="K115" s="294"/>
    </row>
    <row r="116" spans="1:11" ht="37.950000000000003" customHeight="1" thickBot="1" x14ac:dyDescent="0.35">
      <c r="A116" s="20"/>
      <c r="B116" s="21"/>
      <c r="C116" s="128" t="s">
        <v>838</v>
      </c>
      <c r="D116" s="22"/>
      <c r="E116" s="28"/>
      <c r="F116" s="22"/>
      <c r="G116" s="20"/>
      <c r="H116" s="20"/>
      <c r="J116" s="20"/>
    </row>
    <row r="117" spans="1:11" ht="49.95" customHeight="1" thickBot="1" x14ac:dyDescent="0.35">
      <c r="A117" s="273" t="s">
        <v>287</v>
      </c>
      <c r="B117" s="287"/>
      <c r="C117" s="288"/>
      <c r="D117" s="289"/>
      <c r="E117" s="289"/>
      <c r="F117" s="289"/>
      <c r="G117" s="289"/>
      <c r="H117" s="289"/>
      <c r="I117" s="270"/>
      <c r="J117" s="289"/>
      <c r="K117" s="420"/>
    </row>
    <row r="118" spans="1:11" ht="37.950000000000003" customHeight="1" outlineLevel="1" x14ac:dyDescent="0.3">
      <c r="A118" s="443"/>
      <c r="B118" s="444" t="s">
        <v>679</v>
      </c>
      <c r="C118" s="445"/>
      <c r="D118" s="282" t="s">
        <v>222</v>
      </c>
      <c r="E118" s="283"/>
      <c r="F118" s="447"/>
      <c r="G118" s="446"/>
      <c r="H118" s="446"/>
      <c r="I118" s="448"/>
      <c r="J118" s="449"/>
      <c r="K118" s="293"/>
    </row>
    <row r="119" spans="1:11" ht="37.950000000000003" customHeight="1" outlineLevel="1" x14ac:dyDescent="0.3">
      <c r="A119" s="23"/>
      <c r="B119" s="12" t="s">
        <v>680</v>
      </c>
      <c r="C119" s="126" t="s">
        <v>871</v>
      </c>
      <c r="D119" s="13"/>
      <c r="E119" s="18"/>
      <c r="F119" s="14"/>
      <c r="G119" s="18"/>
      <c r="H119" s="18"/>
      <c r="I119" s="55" t="s">
        <v>974</v>
      </c>
      <c r="J119" s="432" t="str">
        <f t="shared" ref="J119:J131" si="5">IF(OR("IME"=$B$1,"ITEP"=$B$1,"IEM"=$B$1,"IDA"=$B$1,"EEAP"=$B$1,"IDV"=$B$1,"MAS"=$B$1,"FAM/EAM"=$B$1,"CRP"=$B$1,"EANM"=$B$1,"EHPAD"=$B$1,"ESAT"=$B$1,"SSIAD"=$B$1,"SESSAD"=$B$1,"SAMSAH"=$B$1,"SPASAD"=$B$1,"SAVS"=$B$1,"CAMSP"=$B$1,"CMPP"=$B$1,"toutes les données"=$B$1,"IES"=$B$1),"à collecter","non concerné ")</f>
        <v>à collecter</v>
      </c>
      <c r="K119" s="293"/>
    </row>
    <row r="120" spans="1:11" ht="37.950000000000003" customHeight="1" outlineLevel="1" x14ac:dyDescent="0.3">
      <c r="A120" s="23"/>
      <c r="B120" s="12" t="s">
        <v>681</v>
      </c>
      <c r="C120" s="127" t="s">
        <v>871</v>
      </c>
      <c r="D120" s="13" t="s">
        <v>750</v>
      </c>
      <c r="E120" s="5"/>
      <c r="F120" s="140"/>
      <c r="G120" s="5"/>
      <c r="H120" s="5" t="s">
        <v>311</v>
      </c>
      <c r="I120" s="63" t="s">
        <v>974</v>
      </c>
      <c r="J120" s="429" t="str">
        <f t="shared" si="5"/>
        <v>à collecter</v>
      </c>
      <c r="K120" s="293"/>
    </row>
    <row r="121" spans="1:11" ht="37.950000000000003" customHeight="1" outlineLevel="1" x14ac:dyDescent="0.3">
      <c r="A121" s="23"/>
      <c r="B121" s="15" t="s">
        <v>682</v>
      </c>
      <c r="C121" s="130" t="s">
        <v>871</v>
      </c>
      <c r="D121" s="16" t="s">
        <v>1127</v>
      </c>
      <c r="E121" s="34" t="s">
        <v>768</v>
      </c>
      <c r="F121" s="16" t="s">
        <v>548</v>
      </c>
      <c r="G121" s="17"/>
      <c r="H121" s="17" t="s">
        <v>228</v>
      </c>
      <c r="I121" s="60" t="s">
        <v>974</v>
      </c>
      <c r="J121" s="430" t="str">
        <f t="shared" si="5"/>
        <v>à collecter</v>
      </c>
      <c r="K121" s="293"/>
    </row>
    <row r="122" spans="1:11" ht="37.950000000000003" customHeight="1" outlineLevel="1" x14ac:dyDescent="0.3">
      <c r="A122" s="23"/>
      <c r="B122" s="15" t="s">
        <v>683</v>
      </c>
      <c r="C122" s="130" t="s">
        <v>871</v>
      </c>
      <c r="D122" s="16" t="s">
        <v>288</v>
      </c>
      <c r="E122" s="34" t="s">
        <v>768</v>
      </c>
      <c r="F122" s="16" t="s">
        <v>548</v>
      </c>
      <c r="G122" s="17"/>
      <c r="H122" s="17" t="s">
        <v>228</v>
      </c>
      <c r="I122" s="60" t="s">
        <v>974</v>
      </c>
      <c r="J122" s="430" t="str">
        <f t="shared" si="5"/>
        <v>à collecter</v>
      </c>
      <c r="K122" s="293"/>
    </row>
    <row r="123" spans="1:11" ht="37.950000000000003" customHeight="1" outlineLevel="1" x14ac:dyDescent="0.3">
      <c r="A123" s="23"/>
      <c r="B123" s="15" t="s">
        <v>684</v>
      </c>
      <c r="C123" s="130" t="s">
        <v>871</v>
      </c>
      <c r="D123" s="16" t="s">
        <v>289</v>
      </c>
      <c r="E123" s="34" t="s">
        <v>768</v>
      </c>
      <c r="F123" s="16" t="s">
        <v>548</v>
      </c>
      <c r="G123" s="17"/>
      <c r="H123" s="17" t="s">
        <v>228</v>
      </c>
      <c r="I123" s="60" t="s">
        <v>974</v>
      </c>
      <c r="J123" s="430" t="str">
        <f t="shared" si="5"/>
        <v>à collecter</v>
      </c>
      <c r="K123" s="293"/>
    </row>
    <row r="124" spans="1:11" ht="37.950000000000003" customHeight="1" outlineLevel="1" x14ac:dyDescent="0.3">
      <c r="A124" s="23"/>
      <c r="B124" s="15" t="s">
        <v>685</v>
      </c>
      <c r="C124" s="130" t="s">
        <v>871</v>
      </c>
      <c r="D124" s="16" t="s">
        <v>290</v>
      </c>
      <c r="E124" s="34" t="s">
        <v>768</v>
      </c>
      <c r="F124" s="16" t="s">
        <v>548</v>
      </c>
      <c r="G124" s="17"/>
      <c r="H124" s="17" t="s">
        <v>228</v>
      </c>
      <c r="I124" s="60" t="s">
        <v>974</v>
      </c>
      <c r="J124" s="430" t="str">
        <f t="shared" si="5"/>
        <v>à collecter</v>
      </c>
      <c r="K124" s="293"/>
    </row>
    <row r="125" spans="1:11" ht="37.950000000000003" customHeight="1" outlineLevel="1" x14ac:dyDescent="0.3">
      <c r="A125" s="23"/>
      <c r="B125" s="12" t="s">
        <v>686</v>
      </c>
      <c r="C125" s="126" t="s">
        <v>872</v>
      </c>
      <c r="D125" s="13"/>
      <c r="E125" s="18"/>
      <c r="F125" s="14"/>
      <c r="G125" s="18"/>
      <c r="H125" s="18"/>
      <c r="I125" s="55" t="s">
        <v>974</v>
      </c>
      <c r="J125" s="432" t="str">
        <f t="shared" si="5"/>
        <v>à collecter</v>
      </c>
      <c r="K125" s="293"/>
    </row>
    <row r="126" spans="1:11" ht="37.950000000000003" customHeight="1" outlineLevel="1" x14ac:dyDescent="0.3">
      <c r="A126" s="23"/>
      <c r="B126" s="15" t="s">
        <v>687</v>
      </c>
      <c r="C126" s="130" t="s">
        <v>872</v>
      </c>
      <c r="D126" s="16" t="s">
        <v>294</v>
      </c>
      <c r="E126" s="34" t="s">
        <v>768</v>
      </c>
      <c r="F126" s="16" t="s">
        <v>548</v>
      </c>
      <c r="G126" s="17"/>
      <c r="H126" s="17" t="s">
        <v>228</v>
      </c>
      <c r="I126" s="60" t="s">
        <v>974</v>
      </c>
      <c r="J126" s="430" t="str">
        <f t="shared" si="5"/>
        <v>à collecter</v>
      </c>
      <c r="K126" s="293"/>
    </row>
    <row r="127" spans="1:11" ht="37.950000000000003" customHeight="1" outlineLevel="1" x14ac:dyDescent="0.3">
      <c r="A127" s="23"/>
      <c r="B127" s="15" t="s">
        <v>688</v>
      </c>
      <c r="C127" s="130" t="s">
        <v>872</v>
      </c>
      <c r="D127" s="16" t="s">
        <v>295</v>
      </c>
      <c r="E127" s="34" t="s">
        <v>768</v>
      </c>
      <c r="F127" s="16" t="s">
        <v>548</v>
      </c>
      <c r="G127" s="17"/>
      <c r="H127" s="17" t="s">
        <v>228</v>
      </c>
      <c r="I127" s="60" t="s">
        <v>974</v>
      </c>
      <c r="J127" s="430" t="str">
        <f t="shared" si="5"/>
        <v>à collecter</v>
      </c>
      <c r="K127" s="293"/>
    </row>
    <row r="128" spans="1:11" ht="37.950000000000003" customHeight="1" outlineLevel="1" x14ac:dyDescent="0.3">
      <c r="A128" s="23"/>
      <c r="B128" s="15" t="s">
        <v>689</v>
      </c>
      <c r="C128" s="130" t="s">
        <v>872</v>
      </c>
      <c r="D128" s="16" t="s">
        <v>291</v>
      </c>
      <c r="E128" s="34" t="s">
        <v>768</v>
      </c>
      <c r="F128" s="16" t="s">
        <v>548</v>
      </c>
      <c r="G128" s="17"/>
      <c r="H128" s="17" t="s">
        <v>228</v>
      </c>
      <c r="I128" s="60" t="s">
        <v>974</v>
      </c>
      <c r="J128" s="430" t="str">
        <f t="shared" si="5"/>
        <v>à collecter</v>
      </c>
      <c r="K128" s="293"/>
    </row>
    <row r="129" spans="1:11" ht="37.950000000000003" customHeight="1" outlineLevel="1" x14ac:dyDescent="0.3">
      <c r="A129" s="23"/>
      <c r="B129" s="15" t="s">
        <v>690</v>
      </c>
      <c r="C129" s="130" t="s">
        <v>872</v>
      </c>
      <c r="D129" s="16" t="s">
        <v>292</v>
      </c>
      <c r="E129" s="34" t="s">
        <v>768</v>
      </c>
      <c r="F129" s="16" t="s">
        <v>548</v>
      </c>
      <c r="G129" s="17"/>
      <c r="H129" s="17" t="s">
        <v>228</v>
      </c>
      <c r="I129" s="60" t="s">
        <v>974</v>
      </c>
      <c r="J129" s="430" t="str">
        <f t="shared" si="5"/>
        <v>à collecter</v>
      </c>
      <c r="K129" s="293"/>
    </row>
    <row r="130" spans="1:11" ht="37.950000000000003" customHeight="1" outlineLevel="1" x14ac:dyDescent="0.3">
      <c r="A130" s="23"/>
      <c r="B130" s="15" t="s">
        <v>691</v>
      </c>
      <c r="C130" s="130" t="s">
        <v>872</v>
      </c>
      <c r="D130" s="16" t="s">
        <v>293</v>
      </c>
      <c r="E130" s="34" t="s">
        <v>768</v>
      </c>
      <c r="F130" s="16" t="s">
        <v>548</v>
      </c>
      <c r="G130" s="17"/>
      <c r="H130" s="17" t="s">
        <v>228</v>
      </c>
      <c r="I130" s="60" t="s">
        <v>974</v>
      </c>
      <c r="J130" s="430" t="str">
        <f t="shared" si="5"/>
        <v>à collecter</v>
      </c>
      <c r="K130" s="293"/>
    </row>
    <row r="131" spans="1:11" ht="37.950000000000003" customHeight="1" outlineLevel="1" x14ac:dyDescent="0.3">
      <c r="A131" s="23"/>
      <c r="B131" s="119" t="s">
        <v>692</v>
      </c>
      <c r="C131" s="127" t="s">
        <v>872</v>
      </c>
      <c r="D131" s="13" t="s">
        <v>751</v>
      </c>
      <c r="E131" s="5"/>
      <c r="F131" s="13"/>
      <c r="G131" s="5" t="s">
        <v>309</v>
      </c>
      <c r="H131" s="5" t="s">
        <v>228</v>
      </c>
      <c r="I131" s="63" t="s">
        <v>974</v>
      </c>
      <c r="J131" s="429" t="str">
        <f t="shared" si="5"/>
        <v>à collecter</v>
      </c>
      <c r="K131" s="293"/>
    </row>
    <row r="132" spans="1:11" ht="52.2" customHeight="1" outlineLevel="1" x14ac:dyDescent="0.3">
      <c r="A132" s="23"/>
      <c r="B132" s="12" t="s">
        <v>693</v>
      </c>
      <c r="C132" s="126" t="s">
        <v>873</v>
      </c>
      <c r="D132" s="13"/>
      <c r="E132" s="18"/>
      <c r="F132" s="14"/>
      <c r="G132" s="18" t="s">
        <v>224</v>
      </c>
      <c r="H132" s="18" t="s">
        <v>297</v>
      </c>
      <c r="I132" s="56" t="s">
        <v>975</v>
      </c>
      <c r="J132" s="432" t="str">
        <f>IF(OR("IME"=$B$1,"ITEP"=$B$1,"IEM"=$B$1,"IDA"=$B$1,"EEAP"=$B$1,"IDV"=$B$1,"MAS"=$B$1,"FAM/EAM"=$B$1,"CRP"=$B$1,"EANM"=$B$1,"EHPAD"=$B$1,"toutes les données"=$B$1, "IES"=$B$1),"à collecter","non concerné ")</f>
        <v>à collecter</v>
      </c>
      <c r="K132" s="293"/>
    </row>
    <row r="133" spans="1:11" ht="37.950000000000003" customHeight="1" outlineLevel="1" x14ac:dyDescent="0.3">
      <c r="A133" s="23"/>
      <c r="B133" s="15" t="s">
        <v>694</v>
      </c>
      <c r="C133" s="130" t="s">
        <v>873</v>
      </c>
      <c r="D133" s="16" t="s">
        <v>296</v>
      </c>
      <c r="E133" s="34" t="s">
        <v>768</v>
      </c>
      <c r="F133" s="16"/>
      <c r="G133" s="17" t="s">
        <v>298</v>
      </c>
      <c r="H133" s="17" t="s">
        <v>228</v>
      </c>
      <c r="I133" s="59" t="s">
        <v>975</v>
      </c>
      <c r="J133" s="430" t="str">
        <f>IF(OR("IME"=$B$1,"ITEP"=$B$1,"IEM"=$B$1,"IDA"=$B$1,"EEAP"=$B$1,"IDV"=$B$1,"MAS"=$B$1,"FAM/EAM"=$B$1,"CRP"=$B$1,"EANM"=$B$1,"EHPAD"=$B$1,"toutes les données"=$B$1, "IES"=$B$1),"à collecter","non concerné ")</f>
        <v>à collecter</v>
      </c>
      <c r="K133" s="293"/>
    </row>
    <row r="134" spans="1:11" ht="55.95" customHeight="1" outlineLevel="1" thickBot="1" x14ac:dyDescent="0.35">
      <c r="A134" s="24"/>
      <c r="B134" s="146" t="s">
        <v>695</v>
      </c>
      <c r="C134" s="132" t="s">
        <v>873</v>
      </c>
      <c r="D134" s="26" t="s">
        <v>574</v>
      </c>
      <c r="E134" s="35" t="s">
        <v>768</v>
      </c>
      <c r="F134" s="26" t="s">
        <v>571</v>
      </c>
      <c r="G134" s="27"/>
      <c r="H134" s="27" t="s">
        <v>228</v>
      </c>
      <c r="I134" s="76" t="s">
        <v>975</v>
      </c>
      <c r="J134" s="441" t="str">
        <f>IF(OR("IME"=$B$1,"ITEP"=$B$1,"IEM"=$B$1,"IDA"=$B$1,"EEAP"=$B$1,"IDV"=$B$1,"MAS"=$B$1,"FAM/EAM"=$B$1,"CRP"=$B$1,"EANM"=$B$1,"EHPAD"=$B$1,"toutes les données"=$B$1, "IES"=$B$1),"à collecter","non concerné ")</f>
        <v>à collecter</v>
      </c>
      <c r="K134" s="293"/>
    </row>
    <row r="135" spans="1:11" ht="28.2" customHeight="1" outlineLevel="1" thickBot="1" x14ac:dyDescent="0.35">
      <c r="A135" s="421"/>
      <c r="B135" s="422"/>
      <c r="C135" s="423"/>
      <c r="D135" s="424"/>
      <c r="E135" s="433"/>
      <c r="F135" s="298"/>
      <c r="G135" s="425"/>
      <c r="H135" s="425"/>
      <c r="I135" s="442"/>
      <c r="J135" s="425"/>
      <c r="K135" s="294"/>
    </row>
    <row r="136" spans="1:11" ht="37.950000000000003" customHeight="1" thickBot="1" x14ac:dyDescent="0.35">
      <c r="A136" s="20"/>
      <c r="B136" s="21"/>
      <c r="C136" s="128" t="s">
        <v>838</v>
      </c>
      <c r="D136" s="22"/>
      <c r="E136" s="28"/>
      <c r="F136" s="22"/>
      <c r="G136" s="20"/>
      <c r="H136" s="20"/>
      <c r="J136" s="20"/>
    </row>
    <row r="137" spans="1:11" ht="49.95" customHeight="1" thickBot="1" x14ac:dyDescent="0.35">
      <c r="A137" s="286" t="s">
        <v>299</v>
      </c>
      <c r="B137" s="287"/>
      <c r="C137" s="288"/>
      <c r="D137" s="274"/>
      <c r="E137" s="289"/>
      <c r="F137" s="289"/>
      <c r="G137" s="289"/>
      <c r="H137" s="289"/>
      <c r="I137" s="270"/>
      <c r="J137" s="289"/>
      <c r="K137" s="420"/>
    </row>
    <row r="138" spans="1:11" ht="37.950000000000003" customHeight="1" outlineLevel="1" x14ac:dyDescent="0.3">
      <c r="A138" s="452" t="s">
        <v>299</v>
      </c>
      <c r="B138" s="444" t="s">
        <v>696</v>
      </c>
      <c r="C138" s="445"/>
      <c r="D138" s="453" t="s">
        <v>222</v>
      </c>
      <c r="E138" s="525"/>
      <c r="F138" s="454"/>
      <c r="G138" s="453"/>
      <c r="H138" s="453"/>
      <c r="I138" s="453"/>
      <c r="J138" s="455"/>
      <c r="K138" s="293"/>
    </row>
    <row r="139" spans="1:11" ht="37.950000000000003" customHeight="1" outlineLevel="1" x14ac:dyDescent="0.3">
      <c r="A139" s="9" t="s">
        <v>299</v>
      </c>
      <c r="B139" s="12" t="s">
        <v>697</v>
      </c>
      <c r="C139" s="126" t="s">
        <v>874</v>
      </c>
      <c r="D139" s="13"/>
      <c r="E139" s="18"/>
      <c r="F139" s="14"/>
      <c r="G139" s="18" t="s">
        <v>228</v>
      </c>
      <c r="H139" s="18" t="s">
        <v>721</v>
      </c>
      <c r="I139" s="55" t="s">
        <v>976</v>
      </c>
      <c r="J139" s="432" t="str">
        <f>IF(OR("IME"=$B$1,"ITEP"=$B$1,"IEM"=$B$1,"IDA"=$B$1,"EEAP"=$B$1,"IDV"=$B$1,"MAS"=$B$1,"FAM/EAM"=$B$1,"CRP"=$B$1,"EANM"=$B$1,"EHPAD"=$B$1,"ESAT"=$B$1,"toutes les données"=$B$1,"IES"=$B$1),"à collecter","non concerné ")</f>
        <v>à collecter</v>
      </c>
      <c r="K139" s="293"/>
    </row>
    <row r="140" spans="1:11" ht="63" customHeight="1" outlineLevel="1" x14ac:dyDescent="0.3">
      <c r="A140" s="9" t="s">
        <v>299</v>
      </c>
      <c r="B140" s="657" t="s">
        <v>698</v>
      </c>
      <c r="C140" s="669" t="s">
        <v>874</v>
      </c>
      <c r="D140" s="653" t="s">
        <v>574</v>
      </c>
      <c r="E140" s="654"/>
      <c r="F140" s="653" t="s">
        <v>927</v>
      </c>
      <c r="G140" s="654"/>
      <c r="H140" s="654"/>
      <c r="I140" s="655" t="s">
        <v>976</v>
      </c>
      <c r="J140" s="656" t="str">
        <f>IF(OR("IME"=$B$1,"ITEP"=$B$1,"IEM"=$B$1,"IDA"=$B$1,"EEAP"=$B$1,"IDV"=$B$1,"MAS"=$B$1,"FAM/EAM"=$B$1,"CRP"=$B$1,"EANM"=$B$1,"EHPAD"=$B$1,"ESAT"=$B$1,"toutes les données"=$B$1,"IES"=$B$1),"à collecter","non concerné ")</f>
        <v>à collecter</v>
      </c>
      <c r="K140" s="293"/>
    </row>
    <row r="141" spans="1:11" ht="68.7" customHeight="1" outlineLevel="1" x14ac:dyDescent="0.3">
      <c r="A141" s="9" t="s">
        <v>299</v>
      </c>
      <c r="B141" s="15" t="s">
        <v>699</v>
      </c>
      <c r="C141" s="130" t="s">
        <v>874</v>
      </c>
      <c r="D141" s="16" t="s">
        <v>575</v>
      </c>
      <c r="E141" s="34" t="s">
        <v>768</v>
      </c>
      <c r="F141" s="16" t="s">
        <v>571</v>
      </c>
      <c r="G141" s="17"/>
      <c r="H141" s="17"/>
      <c r="I141" s="58" t="s">
        <v>976</v>
      </c>
      <c r="J141" s="430" t="str">
        <f>IF(OR("IME"=$B$1,"ITEP"=$B$1,"IEM"=$B$1,"IDA"=$B$1,"EEAP"=$B$1,"IDV"=$B$1,"MAS"=$B$1,"FAM/EAM"=$B$1,"CRP"=$B$1,"EANM"=$B$1,"EHPAD"=$B$1,"ESAT"=$B$1,"toutes les données"=$B$1,"IES"=$B$1),"à collecter","non concerné ")</f>
        <v>à collecter</v>
      </c>
      <c r="K141" s="293"/>
    </row>
    <row r="142" spans="1:11" ht="37.950000000000003" customHeight="1" outlineLevel="1" x14ac:dyDescent="0.3">
      <c r="A142" s="9" t="s">
        <v>299</v>
      </c>
      <c r="B142" s="12" t="s">
        <v>700</v>
      </c>
      <c r="C142" s="126" t="s">
        <v>875</v>
      </c>
      <c r="D142" s="13"/>
      <c r="E142" s="18"/>
      <c r="F142" s="14"/>
      <c r="G142" s="18" t="s">
        <v>228</v>
      </c>
      <c r="H142" s="18" t="s">
        <v>722</v>
      </c>
      <c r="I142" s="55" t="s">
        <v>930</v>
      </c>
      <c r="J142" s="432" t="str">
        <f>IF(OR("CAMSP"=$B$1,"CMPP"=$B$1,"toutes les données"=$B$1),"à collecter","non concerné ")</f>
        <v>à collecter</v>
      </c>
      <c r="K142" s="293"/>
    </row>
    <row r="143" spans="1:11" ht="37.950000000000003" customHeight="1" outlineLevel="1" x14ac:dyDescent="0.3">
      <c r="A143" s="9" t="s">
        <v>299</v>
      </c>
      <c r="B143" s="15" t="s">
        <v>701</v>
      </c>
      <c r="C143" s="130" t="s">
        <v>875</v>
      </c>
      <c r="D143" s="16" t="s">
        <v>300</v>
      </c>
      <c r="E143" s="34" t="s">
        <v>768</v>
      </c>
      <c r="F143" s="16"/>
      <c r="G143" s="17"/>
      <c r="H143" s="17" t="s">
        <v>228</v>
      </c>
      <c r="I143" s="60" t="s">
        <v>930</v>
      </c>
      <c r="J143" s="430" t="str">
        <f>IF(OR("CAMSP"=$B$1,"CMPP"=$B$1,"toutes les données"=$B$1),"à collecter","non concerné ")</f>
        <v>à collecter</v>
      </c>
      <c r="K143" s="293"/>
    </row>
    <row r="144" spans="1:11" ht="55.95" customHeight="1" outlineLevel="1" x14ac:dyDescent="0.3">
      <c r="A144" s="9" t="s">
        <v>299</v>
      </c>
      <c r="B144" s="657" t="s">
        <v>702</v>
      </c>
      <c r="C144" s="669" t="s">
        <v>875</v>
      </c>
      <c r="D144" s="653" t="s">
        <v>301</v>
      </c>
      <c r="E144" s="654"/>
      <c r="F144" s="653" t="s">
        <v>920</v>
      </c>
      <c r="G144" s="654"/>
      <c r="H144" s="654"/>
      <c r="I144" s="655" t="s">
        <v>930</v>
      </c>
      <c r="J144" s="656" t="str">
        <f>IF(OR("CAMSP"=$B$1,"CMPP"=$B$1,"toutes les données"=$B$1),"à collecter","non concerné ")</f>
        <v>à collecter</v>
      </c>
      <c r="K144" s="293"/>
    </row>
    <row r="145" spans="1:11" s="3" customFormat="1" ht="37.950000000000003" customHeight="1" outlineLevel="1" x14ac:dyDescent="0.3">
      <c r="A145" s="9" t="s">
        <v>299</v>
      </c>
      <c r="B145" s="12">
        <v>1075</v>
      </c>
      <c r="C145" s="126" t="s">
        <v>876</v>
      </c>
      <c r="D145" s="13"/>
      <c r="E145" s="18"/>
      <c r="F145" s="14"/>
      <c r="G145" s="18" t="s">
        <v>228</v>
      </c>
      <c r="H145" s="18" t="s">
        <v>722</v>
      </c>
      <c r="I145" s="55" t="s">
        <v>977</v>
      </c>
      <c r="J145" s="432" t="str">
        <f t="shared" ref="J145:J153" si="6">IF(OR("IME"=$B$1,"ITEP"=$B$1,"IEM"=$B$1,"IDA"=$B$1,"EEAP"=$B$1,"IDV"=$B$1,"MAS"=$B$1,"FAM/EAM"=$B$1,"CRP"=$B$1,"EANM"=$B$1,"EHPAD"=$B$1,"ESAT"=$B$1,"SSIAD"=$B$1,"SESSAD"=$B$1,"SAMSAH"=$B$1,"SPASAD"=$B$1,"SAVS"=$B$1,"toutes les données"=$B$1,"IES"=$B$1),"à collecter","non concerné ")</f>
        <v>à collecter</v>
      </c>
      <c r="K145" s="293"/>
    </row>
    <row r="146" spans="1:11" s="3" customFormat="1" ht="37.950000000000003" customHeight="1" outlineLevel="1" x14ac:dyDescent="0.3">
      <c r="A146" s="9" t="s">
        <v>299</v>
      </c>
      <c r="B146" s="15">
        <v>1076</v>
      </c>
      <c r="C146" s="130" t="s">
        <v>876</v>
      </c>
      <c r="D146" s="16" t="s">
        <v>567</v>
      </c>
      <c r="E146" s="34" t="s">
        <v>768</v>
      </c>
      <c r="F146" s="16"/>
      <c r="G146" s="17"/>
      <c r="H146" s="17"/>
      <c r="I146" s="60" t="s">
        <v>977</v>
      </c>
      <c r="J146" s="430" t="str">
        <f t="shared" si="6"/>
        <v>à collecter</v>
      </c>
      <c r="K146" s="293"/>
    </row>
    <row r="147" spans="1:11" s="3" customFormat="1" ht="37.950000000000003" customHeight="1" outlineLevel="1" x14ac:dyDescent="0.3">
      <c r="A147" s="9" t="s">
        <v>299</v>
      </c>
      <c r="B147" s="15">
        <v>1077</v>
      </c>
      <c r="C147" s="130" t="s">
        <v>876</v>
      </c>
      <c r="D147" s="16" t="s">
        <v>568</v>
      </c>
      <c r="E147" s="34" t="s">
        <v>768</v>
      </c>
      <c r="F147" s="16" t="s">
        <v>302</v>
      </c>
      <c r="G147" s="17"/>
      <c r="H147" s="17" t="s">
        <v>303</v>
      </c>
      <c r="I147" s="60" t="s">
        <v>977</v>
      </c>
      <c r="J147" s="430" t="str">
        <f t="shared" si="6"/>
        <v>à collecter</v>
      </c>
      <c r="K147" s="293"/>
    </row>
    <row r="148" spans="1:11" ht="37.950000000000003" customHeight="1" outlineLevel="1" x14ac:dyDescent="0.3">
      <c r="A148" s="9" t="s">
        <v>299</v>
      </c>
      <c r="B148" s="12">
        <v>1078</v>
      </c>
      <c r="C148" s="126" t="s">
        <v>877</v>
      </c>
      <c r="D148" s="13"/>
      <c r="E148" s="18"/>
      <c r="F148" s="14"/>
      <c r="G148" s="18" t="s">
        <v>228</v>
      </c>
      <c r="H148" s="18" t="s">
        <v>722</v>
      </c>
      <c r="I148" s="55" t="s">
        <v>977</v>
      </c>
      <c r="J148" s="432" t="str">
        <f t="shared" si="6"/>
        <v>à collecter</v>
      </c>
      <c r="K148" s="293"/>
    </row>
    <row r="149" spans="1:11" ht="37.950000000000003" customHeight="1" outlineLevel="1" x14ac:dyDescent="0.3">
      <c r="A149" s="9" t="s">
        <v>299</v>
      </c>
      <c r="B149" s="15">
        <v>1079</v>
      </c>
      <c r="C149" s="130" t="s">
        <v>877</v>
      </c>
      <c r="D149" s="16" t="s">
        <v>543</v>
      </c>
      <c r="E149" s="34" t="s">
        <v>768</v>
      </c>
      <c r="F149" s="16"/>
      <c r="G149" s="17"/>
      <c r="H149" s="17"/>
      <c r="I149" s="60" t="s">
        <v>977</v>
      </c>
      <c r="J149" s="430" t="str">
        <f t="shared" si="6"/>
        <v>à collecter</v>
      </c>
      <c r="K149" s="293"/>
    </row>
    <row r="150" spans="1:11" ht="37.950000000000003" customHeight="1" outlineLevel="1" x14ac:dyDescent="0.3">
      <c r="A150" s="9" t="s">
        <v>299</v>
      </c>
      <c r="B150" s="15">
        <v>1080</v>
      </c>
      <c r="C150" s="130" t="s">
        <v>877</v>
      </c>
      <c r="D150" s="16" t="s">
        <v>533</v>
      </c>
      <c r="E150" s="34" t="s">
        <v>768</v>
      </c>
      <c r="F150" s="16"/>
      <c r="G150" s="17"/>
      <c r="H150" s="17"/>
      <c r="I150" s="60" t="s">
        <v>977</v>
      </c>
      <c r="J150" s="430" t="str">
        <f t="shared" si="6"/>
        <v>à collecter</v>
      </c>
      <c r="K150" s="293"/>
    </row>
    <row r="151" spans="1:11" ht="37.950000000000003" customHeight="1" outlineLevel="1" x14ac:dyDescent="0.3">
      <c r="A151" s="9" t="s">
        <v>299</v>
      </c>
      <c r="B151" s="12">
        <v>1081</v>
      </c>
      <c r="C151" s="126" t="s">
        <v>878</v>
      </c>
      <c r="D151" s="13"/>
      <c r="E151" s="18"/>
      <c r="F151" s="14"/>
      <c r="G151" s="18" t="s">
        <v>228</v>
      </c>
      <c r="H151" s="18" t="s">
        <v>722</v>
      </c>
      <c r="I151" s="55" t="s">
        <v>977</v>
      </c>
      <c r="J151" s="432" t="str">
        <f t="shared" si="6"/>
        <v>à collecter</v>
      </c>
      <c r="K151" s="293"/>
    </row>
    <row r="152" spans="1:11" ht="37.950000000000003" customHeight="1" outlineLevel="1" x14ac:dyDescent="0.3">
      <c r="A152" s="9" t="s">
        <v>299</v>
      </c>
      <c r="B152" s="15">
        <v>1082</v>
      </c>
      <c r="C152" s="130" t="s">
        <v>878</v>
      </c>
      <c r="D152" s="16" t="s">
        <v>544</v>
      </c>
      <c r="E152" s="34" t="s">
        <v>768</v>
      </c>
      <c r="F152" s="16"/>
      <c r="G152" s="17"/>
      <c r="H152" s="17"/>
      <c r="I152" s="60" t="s">
        <v>977</v>
      </c>
      <c r="J152" s="430" t="str">
        <f t="shared" si="6"/>
        <v>à collecter</v>
      </c>
      <c r="K152" s="293"/>
    </row>
    <row r="153" spans="1:11" ht="37.950000000000003" customHeight="1" outlineLevel="1" x14ac:dyDescent="0.3">
      <c r="A153" s="9" t="s">
        <v>299</v>
      </c>
      <c r="B153" s="15">
        <v>1083</v>
      </c>
      <c r="C153" s="130" t="s">
        <v>878</v>
      </c>
      <c r="D153" s="16" t="s">
        <v>534</v>
      </c>
      <c r="E153" s="34" t="s">
        <v>768</v>
      </c>
      <c r="F153" s="16"/>
      <c r="G153" s="17"/>
      <c r="H153" s="17"/>
      <c r="I153" s="60" t="s">
        <v>977</v>
      </c>
      <c r="J153" s="430" t="str">
        <f t="shared" si="6"/>
        <v>à collecter</v>
      </c>
      <c r="K153" s="293"/>
    </row>
    <row r="154" spans="1:11" ht="37.950000000000003" customHeight="1" outlineLevel="1" x14ac:dyDescent="0.3">
      <c r="A154" s="379" t="s">
        <v>299</v>
      </c>
      <c r="B154" s="377" t="s">
        <v>703</v>
      </c>
      <c r="C154" s="378" t="s">
        <v>838</v>
      </c>
      <c r="D154" s="275" t="s">
        <v>304</v>
      </c>
      <c r="E154" s="276"/>
      <c r="F154" s="280"/>
      <c r="G154" s="279"/>
      <c r="H154" s="279"/>
      <c r="I154" s="281"/>
      <c r="J154" s="456"/>
      <c r="K154" s="293"/>
    </row>
    <row r="155" spans="1:11" ht="37.950000000000003" customHeight="1" outlineLevel="1" x14ac:dyDescent="0.3">
      <c r="A155" s="9" t="s">
        <v>299</v>
      </c>
      <c r="B155" s="12" t="s">
        <v>704</v>
      </c>
      <c r="C155" s="126" t="s">
        <v>879</v>
      </c>
      <c r="D155" s="13"/>
      <c r="E155" s="18"/>
      <c r="F155" s="14"/>
      <c r="G155" s="18" t="s">
        <v>305</v>
      </c>
      <c r="H155" s="18" t="s">
        <v>306</v>
      </c>
      <c r="I155" s="55" t="s">
        <v>976</v>
      </c>
      <c r="J155" s="432" t="str">
        <f>IF(OR("IME"=$B$1,"ITEP"=$B$1,"IEM"=$B$1,"IDA"=$B$1,"EEAP"=$B$1,"IDV"=$B$1,"MAS"=$B$1,"FAM/EAM"=$B$1,"CRP"=$B$1,"EANM"=$B$1,"EHPAD"=$B$1,"ESAT"=$B$1,"toutes les données"=$B$1,"IES"=$B$1),"à collecter","non concerné ")</f>
        <v>à collecter</v>
      </c>
      <c r="K155" s="293"/>
    </row>
    <row r="156" spans="1:11" ht="37.950000000000003" customHeight="1" outlineLevel="1" x14ac:dyDescent="0.3">
      <c r="A156" s="9" t="s">
        <v>299</v>
      </c>
      <c r="B156" s="15" t="s">
        <v>705</v>
      </c>
      <c r="C156" s="130" t="s">
        <v>879</v>
      </c>
      <c r="D156" s="16" t="s">
        <v>752</v>
      </c>
      <c r="E156" s="34" t="s">
        <v>768</v>
      </c>
      <c r="F156" s="16"/>
      <c r="G156" s="17"/>
      <c r="H156" s="17" t="s">
        <v>228</v>
      </c>
      <c r="I156" s="58" t="s">
        <v>976</v>
      </c>
      <c r="J156" s="430" t="str">
        <f>IF(OR("IME"=$B$1,"ITEP"=$B$1,"IMP"=$B$1,"IDA"=$B$1,"EEAP"=$B$1,"IDV"=$B$1,"MAS"=$B$1,"FAM/EAM"=$B$1,"CRP"=$B$1,"EANM"=$B$1,"EHPAD"=$B$1,"ESAT"=$B$1,"toutes les données"=$B$1,"IES"=$B$1),"à collecter","non concerné ")</f>
        <v>à collecter</v>
      </c>
      <c r="K156" s="293"/>
    </row>
    <row r="157" spans="1:11" ht="37.950000000000003" customHeight="1" outlineLevel="1" x14ac:dyDescent="0.3">
      <c r="A157" s="9" t="s">
        <v>299</v>
      </c>
      <c r="B157" s="15" t="s">
        <v>706</v>
      </c>
      <c r="C157" s="130" t="s">
        <v>879</v>
      </c>
      <c r="D157" s="16" t="s">
        <v>753</v>
      </c>
      <c r="E157" s="34" t="s">
        <v>768</v>
      </c>
      <c r="F157" s="16"/>
      <c r="G157" s="17"/>
      <c r="H157" s="17" t="s">
        <v>228</v>
      </c>
      <c r="I157" s="58" t="s">
        <v>976</v>
      </c>
      <c r="J157" s="430" t="str">
        <f>IF(OR("IME"=$B$1,"ITEP"=$B$1,"IEM"=$B$1,"IDA"=$B$1,"EEAP"=$B$1,"IDV"=$B$1,"MAS"=$B$1,"FAM/EAM"=$B$1,"CRP"=$B$1,"EANM"=$B$1,"EHPAD"=$B$1,"ESAT"=$B$1,"toutes les données"=$B$1,"IES"=$B$1),"à collecter","non concerné ")</f>
        <v>à collecter</v>
      </c>
      <c r="K157" s="293"/>
    </row>
    <row r="158" spans="1:11" ht="37.950000000000003" customHeight="1" outlineLevel="1" x14ac:dyDescent="0.3">
      <c r="A158" s="9" t="s">
        <v>299</v>
      </c>
      <c r="B158" s="12" t="s">
        <v>707</v>
      </c>
      <c r="C158" s="126" t="s">
        <v>880</v>
      </c>
      <c r="D158" s="13"/>
      <c r="E158" s="18"/>
      <c r="F158" s="14"/>
      <c r="G158" s="18" t="s">
        <v>224</v>
      </c>
      <c r="H158" s="18" t="s">
        <v>308</v>
      </c>
      <c r="I158" s="55" t="s">
        <v>930</v>
      </c>
      <c r="J158" s="432" t="str">
        <f>IF(OR("CAMSP"=$B$1,"CMPP"=$B$1,"toutes les données"=$B$1),"à collecter","non concerné ")</f>
        <v>à collecter</v>
      </c>
      <c r="K158" s="293"/>
    </row>
    <row r="159" spans="1:11" ht="37.950000000000003" customHeight="1" outlineLevel="1" x14ac:dyDescent="0.3">
      <c r="A159" s="9" t="s">
        <v>299</v>
      </c>
      <c r="B159" s="15" t="s">
        <v>708</v>
      </c>
      <c r="C159" s="130" t="s">
        <v>880</v>
      </c>
      <c r="D159" s="16" t="s">
        <v>307</v>
      </c>
      <c r="E159" s="34" t="s">
        <v>768</v>
      </c>
      <c r="F159" s="16"/>
      <c r="G159" s="17"/>
      <c r="H159" s="17" t="s">
        <v>228</v>
      </c>
      <c r="I159" s="60" t="s">
        <v>930</v>
      </c>
      <c r="J159" s="430" t="str">
        <f>IF(OR("CAMSP"=$B$1,"CMPP"=$B$1,"toutes les données"=$B$1),"à collecter","non concerné ")</f>
        <v>à collecter</v>
      </c>
      <c r="K159" s="293"/>
    </row>
    <row r="160" spans="1:11" ht="37.950000000000003" customHeight="1" outlineLevel="1" x14ac:dyDescent="0.3">
      <c r="A160" s="9" t="s">
        <v>299</v>
      </c>
      <c r="B160" s="15" t="s">
        <v>709</v>
      </c>
      <c r="C160" s="130" t="s">
        <v>880</v>
      </c>
      <c r="D160" s="16" t="s">
        <v>754</v>
      </c>
      <c r="E160" s="34" t="s">
        <v>768</v>
      </c>
      <c r="F160" s="16"/>
      <c r="G160" s="17"/>
      <c r="H160" s="17" t="s">
        <v>447</v>
      </c>
      <c r="I160" s="60" t="s">
        <v>930</v>
      </c>
      <c r="J160" s="430" t="str">
        <f>IF(OR("CAMSP"=$B$1,"CMPP"=$B$1,"toutes les données"=$B$1),"à collecter","non concerné ")</f>
        <v>à collecter</v>
      </c>
      <c r="K160" s="293"/>
    </row>
    <row r="161" spans="1:11" ht="59.7" customHeight="1" outlineLevel="1" x14ac:dyDescent="0.3">
      <c r="A161" s="9" t="s">
        <v>299</v>
      </c>
      <c r="B161" s="12" t="s">
        <v>710</v>
      </c>
      <c r="C161" s="126" t="s">
        <v>970</v>
      </c>
      <c r="D161" s="13"/>
      <c r="E161" s="18"/>
      <c r="F161" s="13" t="s">
        <v>571</v>
      </c>
      <c r="G161" s="18" t="s">
        <v>228</v>
      </c>
      <c r="H161" s="18"/>
      <c r="I161" s="55"/>
      <c r="J161" s="432"/>
      <c r="K161" s="293"/>
    </row>
    <row r="162" spans="1:11" ht="60.45" customHeight="1" outlineLevel="1" x14ac:dyDescent="0.3">
      <c r="A162" s="9" t="s">
        <v>299</v>
      </c>
      <c r="B162" s="657" t="s">
        <v>711</v>
      </c>
      <c r="C162" s="669" t="s">
        <v>970</v>
      </c>
      <c r="D162" s="653" t="s">
        <v>717</v>
      </c>
      <c r="E162" s="654"/>
      <c r="F162" s="653" t="s">
        <v>914</v>
      </c>
      <c r="G162" s="654"/>
      <c r="H162" s="654"/>
      <c r="I162" s="655" t="s">
        <v>974</v>
      </c>
      <c r="J162" s="656" t="str">
        <f>IF(OR("IME"=$B$1,"ITEP"=$B$1,"IEM"=$B$1,"IDA"=$B$1,"EEAP"=$B$1,"IDV"=$B$1,"MAS"=$B$1,"FAM/EAM"=$B$1,"CRP"=$B$1,"EANM"=$B$1,"EHPAD"=$B$1,"ESAT"=$B$1,"SSIAD"=$B$1,"SESSAD"=$B$1,"SAMSAH"=$B$1,"SPASAD"=$B$1,"SAVS"=$B$1,"CAMSP"=$B$1,"CMPP"=$B$1,"toutes les données"=$B$1,"IES"=$B$1),"à collecter","non concerné ")</f>
        <v>à collecter</v>
      </c>
      <c r="K162" s="293"/>
    </row>
    <row r="163" spans="1:11" s="3" customFormat="1" ht="51.45" customHeight="1" outlineLevel="1" x14ac:dyDescent="0.3">
      <c r="A163" s="465" t="s">
        <v>299</v>
      </c>
      <c r="B163" s="466">
        <v>1084</v>
      </c>
      <c r="C163" s="467" t="s">
        <v>970</v>
      </c>
      <c r="D163" s="468" t="s">
        <v>569</v>
      </c>
      <c r="E163" s="469" t="s">
        <v>768</v>
      </c>
      <c r="F163" s="468" t="s">
        <v>571</v>
      </c>
      <c r="G163" s="470"/>
      <c r="H163" s="470"/>
      <c r="I163" s="471" t="s">
        <v>974</v>
      </c>
      <c r="J163" s="472" t="str">
        <f>IF(OR("IME"=$B$1,"ITEP"=$B$1,"IEM"=$B$1,"IDA"=$B$1,"EEAP"=$B$1,"IDV"=$B$1,"MAS"=$B$1,"FAM/EAM"=$B$1,"CRP"=$B$1,"EANM"=$B$1,"EHPAD"=$B$1,"ESAT"=$B$1,"SSIAD"=$B$1,"SESSAD"=$B$1,"SAMSAH"=$B$1,"SPASAD"=$B$1,"SAVS"=$B$1,"CAMSP"=$B$1,"CMPP"=$B$1,"toutes les données"=$B$1,"IES"=$B$1),"à collecter","non concerné ")</f>
        <v>à collecter</v>
      </c>
      <c r="K163" s="293"/>
    </row>
    <row r="164" spans="1:11" s="3" customFormat="1" ht="37.950000000000003" customHeight="1" outlineLevel="1" x14ac:dyDescent="0.3">
      <c r="A164" s="450"/>
      <c r="B164" s="29"/>
      <c r="C164" s="129" t="s">
        <v>838</v>
      </c>
      <c r="D164" s="30"/>
      <c r="E164" s="473"/>
      <c r="F164" s="30"/>
      <c r="G164" s="31"/>
      <c r="H164" s="31"/>
      <c r="I164" s="155"/>
      <c r="J164" s="474"/>
      <c r="K164" s="293"/>
    </row>
    <row r="165" spans="1:11" ht="37.950000000000003" customHeight="1" outlineLevel="1" thickBot="1" x14ac:dyDescent="0.35">
      <c r="A165" s="457"/>
      <c r="B165" s="458" t="s">
        <v>712</v>
      </c>
      <c r="C165" s="459" t="s">
        <v>881</v>
      </c>
      <c r="D165" s="460" t="s">
        <v>203</v>
      </c>
      <c r="E165" s="461"/>
      <c r="F165" s="460"/>
      <c r="G165" s="462"/>
      <c r="H165" s="462"/>
      <c r="I165" s="463" t="s">
        <v>974</v>
      </c>
      <c r="J165" s="464"/>
      <c r="K165" s="293"/>
    </row>
    <row r="166" spans="1:11" ht="19.95" customHeight="1" outlineLevel="1" thickBot="1" x14ac:dyDescent="0.35">
      <c r="A166" s="295"/>
      <c r="B166" s="296"/>
      <c r="C166" s="297"/>
      <c r="D166" s="298"/>
      <c r="E166" s="451"/>
      <c r="F166" s="298"/>
      <c r="G166" s="299"/>
      <c r="H166" s="299"/>
      <c r="I166" s="434"/>
      <c r="J166" s="299"/>
      <c r="K166" s="294"/>
    </row>
    <row r="167" spans="1:11" ht="37.950000000000003" customHeight="1" thickBot="1" x14ac:dyDescent="0.35">
      <c r="A167" s="20"/>
      <c r="B167" s="21"/>
      <c r="C167" s="128" t="s">
        <v>838</v>
      </c>
      <c r="D167" s="22"/>
      <c r="E167" s="28"/>
      <c r="F167" s="22"/>
      <c r="G167" s="20"/>
      <c r="H167" s="20"/>
      <c r="J167" s="20"/>
    </row>
    <row r="168" spans="1:11" ht="49.95" customHeight="1" thickBot="1" x14ac:dyDescent="0.35">
      <c r="A168" s="475" t="s">
        <v>310</v>
      </c>
      <c r="B168" s="476"/>
      <c r="C168" s="477"/>
      <c r="D168" s="478"/>
      <c r="E168" s="478"/>
      <c r="F168" s="478"/>
      <c r="G168" s="478"/>
      <c r="H168" s="478"/>
      <c r="I168" s="479"/>
      <c r="J168" s="478"/>
      <c r="K168" s="420"/>
    </row>
    <row r="169" spans="1:11" ht="37.950000000000003" customHeight="1" outlineLevel="1" x14ac:dyDescent="0.3">
      <c r="A169" s="290" t="s">
        <v>310</v>
      </c>
      <c r="B169" s="291" t="s">
        <v>713</v>
      </c>
      <c r="C169" s="292"/>
      <c r="D169" s="282" t="s">
        <v>222</v>
      </c>
      <c r="E169" s="283"/>
      <c r="F169" s="284"/>
      <c r="G169" s="283"/>
      <c r="H169" s="283"/>
      <c r="I169" s="285"/>
      <c r="J169" s="428"/>
      <c r="K169" s="293"/>
    </row>
    <row r="170" spans="1:11" ht="37.950000000000003" customHeight="1" outlineLevel="1" x14ac:dyDescent="0.3">
      <c r="A170" s="10" t="s">
        <v>310</v>
      </c>
      <c r="B170" s="12" t="s">
        <v>714</v>
      </c>
      <c r="C170" s="126" t="s">
        <v>882</v>
      </c>
      <c r="D170" s="13"/>
      <c r="E170" s="18"/>
      <c r="F170" s="14"/>
      <c r="G170" s="18" t="s">
        <v>311</v>
      </c>
      <c r="H170" s="18" t="s">
        <v>312</v>
      </c>
      <c r="I170" s="55" t="s">
        <v>977</v>
      </c>
      <c r="J170" s="432" t="str">
        <f t="shared" ref="J170:J176" si="7">IF(OR("IME"=$B$1,"ITEP"=$B$1,"IEM"=$B$1,"IDA"=$B$1,"EEAP"=$B$1,"IDV"=$B$1,"MAS"=$B$1,"FAM/EAM"=$B$1,"CRP"=$B$1,"EANM"=$B$1,"EHPAD"=$B$1,"ESAT"=$B$1,"SSIAD"=$B$1,"SESSAD"=$B$1,"SAMSAH"=$B$1,"SPASAD"=$B$1,"SAVS"=$B$1,"toutes les données"=$B$1,"IES"=$B$1),"à collecter","non concerné ")</f>
        <v>à collecter</v>
      </c>
      <c r="K170" s="293"/>
    </row>
    <row r="171" spans="1:11" ht="37.950000000000003" customHeight="1" outlineLevel="1" x14ac:dyDescent="0.3">
      <c r="A171" s="10" t="s">
        <v>310</v>
      </c>
      <c r="B171" s="133" t="s">
        <v>715</v>
      </c>
      <c r="C171" s="130" t="s">
        <v>882</v>
      </c>
      <c r="D171" s="16" t="s">
        <v>755</v>
      </c>
      <c r="E171" s="34" t="s">
        <v>768</v>
      </c>
      <c r="F171" s="16" t="s">
        <v>917</v>
      </c>
      <c r="G171" s="17"/>
      <c r="H171" s="17" t="s">
        <v>313</v>
      </c>
      <c r="I171" s="60" t="s">
        <v>977</v>
      </c>
      <c r="J171" s="430" t="str">
        <f t="shared" si="7"/>
        <v>à collecter</v>
      </c>
      <c r="K171" s="293"/>
    </row>
    <row r="172" spans="1:11" ht="76.95" customHeight="1" outlineLevel="1" x14ac:dyDescent="0.3">
      <c r="A172" s="10" t="s">
        <v>310</v>
      </c>
      <c r="B172" s="657" t="s">
        <v>716</v>
      </c>
      <c r="C172" s="669" t="s">
        <v>882</v>
      </c>
      <c r="D172" s="653" t="s">
        <v>756</v>
      </c>
      <c r="E172" s="654"/>
      <c r="F172" s="653" t="s">
        <v>757</v>
      </c>
      <c r="G172" s="654"/>
      <c r="H172" s="654"/>
      <c r="I172" s="655" t="s">
        <v>977</v>
      </c>
      <c r="J172" s="656" t="str">
        <f t="shared" si="7"/>
        <v>à collecter</v>
      </c>
      <c r="K172" s="293"/>
    </row>
    <row r="173" spans="1:11" ht="61.5" customHeight="1" outlineLevel="1" x14ac:dyDescent="0.3">
      <c r="A173" s="10" t="s">
        <v>310</v>
      </c>
      <c r="B173" s="119" t="s">
        <v>314</v>
      </c>
      <c r="C173" s="126" t="s">
        <v>1081</v>
      </c>
      <c r="D173" s="13"/>
      <c r="E173" s="18"/>
      <c r="F173" s="14"/>
      <c r="G173" s="18" t="s">
        <v>311</v>
      </c>
      <c r="H173" s="18" t="s">
        <v>312</v>
      </c>
      <c r="I173" s="55" t="s">
        <v>977</v>
      </c>
      <c r="J173" s="432" t="str">
        <f t="shared" si="7"/>
        <v>à collecter</v>
      </c>
      <c r="K173" s="293"/>
    </row>
    <row r="174" spans="1:11" ht="56.7" customHeight="1" outlineLevel="1" x14ac:dyDescent="0.3">
      <c r="A174" s="10" t="s">
        <v>310</v>
      </c>
      <c r="B174" s="657" t="s">
        <v>315</v>
      </c>
      <c r="C174" s="669" t="s">
        <v>971</v>
      </c>
      <c r="D174" s="653" t="s">
        <v>758</v>
      </c>
      <c r="E174" s="654"/>
      <c r="F174" s="653" t="s">
        <v>919</v>
      </c>
      <c r="G174" s="654"/>
      <c r="H174" s="654"/>
      <c r="I174" s="655" t="s">
        <v>977</v>
      </c>
      <c r="J174" s="656" t="str">
        <f t="shared" si="7"/>
        <v>à collecter</v>
      </c>
      <c r="K174" s="293"/>
    </row>
    <row r="175" spans="1:11" ht="37.950000000000003" customHeight="1" outlineLevel="1" x14ac:dyDescent="0.3">
      <c r="A175" s="10" t="s">
        <v>310</v>
      </c>
      <c r="B175" s="657" t="s">
        <v>316</v>
      </c>
      <c r="C175" s="669" t="s">
        <v>971</v>
      </c>
      <c r="D175" s="653" t="s">
        <v>759</v>
      </c>
      <c r="E175" s="654"/>
      <c r="F175" s="653" t="s">
        <v>918</v>
      </c>
      <c r="G175" s="654"/>
      <c r="H175" s="654"/>
      <c r="I175" s="655" t="s">
        <v>977</v>
      </c>
      <c r="J175" s="656" t="str">
        <f t="shared" si="7"/>
        <v>à collecter</v>
      </c>
      <c r="K175" s="293"/>
    </row>
    <row r="176" spans="1:11" ht="37.950000000000003" customHeight="1" outlineLevel="1" x14ac:dyDescent="0.3">
      <c r="A176" s="10" t="s">
        <v>310</v>
      </c>
      <c r="B176" s="657" t="s">
        <v>317</v>
      </c>
      <c r="C176" s="669" t="s">
        <v>971</v>
      </c>
      <c r="D176" s="653" t="s">
        <v>760</v>
      </c>
      <c r="E176" s="654"/>
      <c r="F176" s="653" t="s">
        <v>920</v>
      </c>
      <c r="G176" s="654"/>
      <c r="H176" s="654"/>
      <c r="I176" s="655" t="s">
        <v>977</v>
      </c>
      <c r="J176" s="656" t="str">
        <f t="shared" si="7"/>
        <v>à collecter</v>
      </c>
      <c r="K176" s="293"/>
    </row>
    <row r="177" spans="1:11" ht="37.950000000000003" customHeight="1" outlineLevel="1" x14ac:dyDescent="0.3">
      <c r="A177" s="10" t="s">
        <v>310</v>
      </c>
      <c r="B177" s="119" t="s">
        <v>318</v>
      </c>
      <c r="C177" s="126" t="s">
        <v>1082</v>
      </c>
      <c r="D177" s="13"/>
      <c r="E177" s="18"/>
      <c r="F177" s="14"/>
      <c r="G177" s="18" t="s">
        <v>311</v>
      </c>
      <c r="H177" s="18" t="s">
        <v>322</v>
      </c>
      <c r="I177" s="55" t="s">
        <v>761</v>
      </c>
      <c r="J177" s="432" t="str">
        <f t="shared" ref="J177:J180" si="8">IF(OR("MAS"=$B$1,"FAM/EAM"=$B$1,"EANM"=$B$1,"EHPAD"=$B$1,"toutes les données"=$B$1),"à collecter","non concerné ")</f>
        <v>à collecter</v>
      </c>
      <c r="K177" s="293"/>
    </row>
    <row r="178" spans="1:11" ht="37.950000000000003" customHeight="1" outlineLevel="1" x14ac:dyDescent="0.3">
      <c r="A178" s="33" t="s">
        <v>310</v>
      </c>
      <c r="B178" s="15" t="s">
        <v>319</v>
      </c>
      <c r="C178" s="130" t="s">
        <v>972</v>
      </c>
      <c r="D178" s="16" t="s">
        <v>762</v>
      </c>
      <c r="E178" s="34" t="s">
        <v>768</v>
      </c>
      <c r="F178" s="16"/>
      <c r="G178" s="17"/>
      <c r="H178" s="17"/>
      <c r="I178" s="60" t="s">
        <v>761</v>
      </c>
      <c r="J178" s="430" t="str">
        <f t="shared" si="8"/>
        <v>à collecter</v>
      </c>
      <c r="K178" s="293"/>
    </row>
    <row r="179" spans="1:11" ht="49.5" customHeight="1" outlineLevel="1" x14ac:dyDescent="0.3">
      <c r="A179" s="184" t="s">
        <v>310</v>
      </c>
      <c r="B179" s="15" t="s">
        <v>320</v>
      </c>
      <c r="C179" s="130" t="s">
        <v>972</v>
      </c>
      <c r="D179" s="16" t="s">
        <v>763</v>
      </c>
      <c r="E179" s="34" t="s">
        <v>768</v>
      </c>
      <c r="F179" s="16"/>
      <c r="G179" s="17"/>
      <c r="H179" s="17"/>
      <c r="I179" s="60" t="s">
        <v>761</v>
      </c>
      <c r="J179" s="430" t="str">
        <f t="shared" si="8"/>
        <v>à collecter</v>
      </c>
      <c r="K179" s="293"/>
    </row>
    <row r="180" spans="1:11" ht="62.7" customHeight="1" outlineLevel="1" x14ac:dyDescent="0.3">
      <c r="A180" s="676" t="s">
        <v>310</v>
      </c>
      <c r="B180" s="657" t="s">
        <v>321</v>
      </c>
      <c r="C180" s="669" t="s">
        <v>972</v>
      </c>
      <c r="D180" s="653" t="s">
        <v>764</v>
      </c>
      <c r="E180" s="654"/>
      <c r="F180" s="653" t="s">
        <v>920</v>
      </c>
      <c r="G180" s="654"/>
      <c r="H180" s="654"/>
      <c r="I180" s="655" t="s">
        <v>761</v>
      </c>
      <c r="J180" s="656" t="str">
        <f t="shared" si="8"/>
        <v>à collecter</v>
      </c>
      <c r="K180" s="293"/>
    </row>
    <row r="181" spans="1:11" ht="18.600000000000001" outlineLevel="1" thickBot="1" x14ac:dyDescent="0.35">
      <c r="A181" s="295"/>
      <c r="B181" s="296"/>
      <c r="C181" s="297"/>
      <c r="D181" s="298"/>
      <c r="E181" s="299"/>
      <c r="F181" s="300"/>
      <c r="G181" s="299"/>
      <c r="H181" s="299"/>
      <c r="I181" s="301"/>
      <c r="J181" s="299"/>
      <c r="K181" s="294"/>
    </row>
  </sheetData>
  <sheetProtection formatCells="0" sort="0" autoFilter="0" pivotTables="0"/>
  <dataConsolidate/>
  <conditionalFormatting sqref="J1:J1048576">
    <cfRule type="cellIs" dxfId="67" priority="4" operator="equal">
      <formula>"à collecter"</formula>
    </cfRule>
  </conditionalFormatting>
  <dataValidations count="1">
    <dataValidation type="list" allowBlank="1" showInputMessage="1" showErrorMessage="1" sqref="B1" xr:uid="{00000000-0002-0000-04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16" max="10" man="1"/>
    <brk id="136" max="10" man="1"/>
    <brk id="153" max="10" man="1"/>
    <brk id="167"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1">
    <tabColor theme="2" tint="0.59999389629810485"/>
    <pageSetUpPr fitToPage="1"/>
  </sheetPr>
  <dimension ref="A1:M178"/>
  <sheetViews>
    <sheetView zoomScale="60" zoomScaleNormal="60" zoomScaleSheetLayoutView="70" workbookViewId="0">
      <selection activeCell="B1" sqref="B1"/>
    </sheetView>
  </sheetViews>
  <sheetFormatPr baseColWidth="10" defaultColWidth="10.88671875" defaultRowHeight="37.950000000000003" customHeight="1" outlineLevelRow="1" outlineLevelCol="1" x14ac:dyDescent="0.3"/>
  <cols>
    <col min="1" max="1" width="15.6640625" style="32" customWidth="1"/>
    <col min="2" max="2" width="23.6640625" style="44" customWidth="1"/>
    <col min="3" max="3" width="32.6640625" style="44" customWidth="1"/>
    <col min="4" max="4" width="53.6640625" style="43" customWidth="1"/>
    <col min="5" max="5" width="30.6640625" style="32" customWidth="1"/>
    <col min="6" max="6" width="50.6640625" style="32" customWidth="1"/>
    <col min="7" max="8" width="25.6640625" style="32" customWidth="1"/>
    <col min="9" max="9" width="21.6640625" style="32" hidden="1" customWidth="1" outlineLevel="1"/>
    <col min="10" max="10" width="30.6640625" style="32" customWidth="1" collapsed="1"/>
    <col min="11" max="11" width="3.6640625" style="32" customWidth="1"/>
    <col min="12" max="12" width="16.33203125" style="32" customWidth="1"/>
    <col min="13" max="16384" width="10.88671875" style="32"/>
  </cols>
  <sheetData>
    <row r="1" spans="1:13" s="1" customFormat="1" ht="59.7" customHeight="1" thickBot="1" x14ac:dyDescent="0.35">
      <c r="A1" s="158" t="s">
        <v>931</v>
      </c>
      <c r="B1" s="523" t="s">
        <v>943</v>
      </c>
      <c r="C1" s="414" t="s">
        <v>323</v>
      </c>
      <c r="D1" s="302"/>
      <c r="E1" s="302"/>
      <c r="F1" s="302"/>
      <c r="G1" s="302"/>
      <c r="H1" s="302"/>
      <c r="I1" s="302"/>
      <c r="J1" s="317"/>
      <c r="L1" s="90"/>
      <c r="M1" s="91"/>
    </row>
    <row r="2" spans="1:13" s="1" customFormat="1" ht="16.95" customHeight="1" x14ac:dyDescent="0.3">
      <c r="A2" s="165"/>
      <c r="B2" s="166"/>
      <c r="C2" s="166"/>
      <c r="D2" s="163"/>
      <c r="E2" s="163"/>
      <c r="F2" s="163"/>
      <c r="G2" s="163"/>
      <c r="H2" s="163"/>
      <c r="I2" s="163"/>
      <c r="L2" s="90"/>
      <c r="M2" s="91"/>
    </row>
    <row r="3" spans="1:13" ht="61.5" customHeight="1" thickBot="1" x14ac:dyDescent="0.35">
      <c r="A3" s="36" t="s">
        <v>828</v>
      </c>
      <c r="B3" s="37" t="s">
        <v>720</v>
      </c>
      <c r="C3" s="125" t="s">
        <v>964</v>
      </c>
      <c r="D3" s="37" t="s">
        <v>965</v>
      </c>
      <c r="E3" s="83" t="s">
        <v>966</v>
      </c>
      <c r="F3" s="37" t="s">
        <v>785</v>
      </c>
      <c r="G3" s="37" t="s">
        <v>963</v>
      </c>
      <c r="H3" s="37" t="s">
        <v>913</v>
      </c>
      <c r="I3" s="37" t="s">
        <v>941</v>
      </c>
      <c r="J3" s="37" t="s">
        <v>933</v>
      </c>
      <c r="K3" s="231"/>
    </row>
    <row r="4" spans="1:13" s="1" customFormat="1" ht="17.7" customHeight="1" thickBot="1" x14ac:dyDescent="0.35">
      <c r="A4" s="174"/>
      <c r="B4" s="53"/>
      <c r="C4" s="53"/>
      <c r="D4" s="47"/>
      <c r="E4" s="46"/>
      <c r="F4" s="3"/>
      <c r="G4" s="46"/>
      <c r="H4" s="46"/>
      <c r="I4" s="46"/>
      <c r="J4" s="46"/>
      <c r="K4" s="46"/>
    </row>
    <row r="5" spans="1:13" s="1" customFormat="1" ht="37.950000000000003" customHeight="1" thickBot="1" x14ac:dyDescent="0.35">
      <c r="A5" s="415" t="s">
        <v>324</v>
      </c>
      <c r="B5" s="408"/>
      <c r="C5" s="408"/>
      <c r="D5" s="409"/>
      <c r="E5" s="409"/>
      <c r="F5" s="409"/>
      <c r="G5" s="409"/>
      <c r="H5" s="409"/>
      <c r="I5" s="410"/>
      <c r="J5" s="409"/>
      <c r="K5" s="410"/>
    </row>
    <row r="6" spans="1:13" s="1" customFormat="1" ht="37.950000000000003" customHeight="1" outlineLevel="1" x14ac:dyDescent="0.3">
      <c r="A6" s="178" t="s">
        <v>324</v>
      </c>
      <c r="B6" s="179" t="s">
        <v>222</v>
      </c>
      <c r="C6" s="179"/>
      <c r="D6" s="412"/>
      <c r="E6" s="179"/>
      <c r="F6" s="179"/>
      <c r="G6" s="179"/>
      <c r="H6" s="179"/>
      <c r="I6" s="413"/>
      <c r="J6" s="413"/>
      <c r="K6" s="307"/>
    </row>
    <row r="7" spans="1:13" s="1" customFormat="1" ht="37.950000000000003" customHeight="1" outlineLevel="1" x14ac:dyDescent="0.3">
      <c r="A7" s="54" t="s">
        <v>324</v>
      </c>
      <c r="B7" s="55">
        <v>348</v>
      </c>
      <c r="C7" s="120" t="s">
        <v>883</v>
      </c>
      <c r="D7" s="47"/>
      <c r="E7" s="55"/>
      <c r="F7" s="55"/>
      <c r="G7" s="55"/>
      <c r="H7" s="55" t="s">
        <v>325</v>
      </c>
      <c r="I7" s="55" t="s">
        <v>974</v>
      </c>
      <c r="J7" s="57" t="str">
        <f t="shared" ref="J7:J17" si="0">IF(OR("IME"=$B$1,"ITEP"=$B$1,"IEM"=$B$1,"IDA"=$B$1,"EEAP"=$B$1,"IDV"=$B$1,"MAS"=$B$1,"FAM/EAM"=$B$1,"CRP"=$B$1,"EANM"=$B$1,"EHPAD"=$B$1,"ESAT"=$B$1,"SSIAD"=$B$1,"SESSAD"=$B$1,"SAMSAH"=$B$1,"SPASAD"=$B$1,"SAVS"=$B$1,"CAMSP"=$B$1,"CMPP"=$B$1,"toutes les données"=$B$1,"IES"=$B$1),"à collecter","non concerné ")</f>
        <v>à collecter</v>
      </c>
      <c r="K7" s="175"/>
    </row>
    <row r="8" spans="1:13" s="1" customFormat="1" ht="37.950000000000003" customHeight="1" outlineLevel="1" x14ac:dyDescent="0.3">
      <c r="A8" s="71" t="s">
        <v>324</v>
      </c>
      <c r="B8" s="58">
        <v>349</v>
      </c>
      <c r="C8" s="121" t="s">
        <v>883</v>
      </c>
      <c r="D8" s="59" t="s">
        <v>1083</v>
      </c>
      <c r="E8" s="526" t="s">
        <v>223</v>
      </c>
      <c r="F8" s="60" t="s">
        <v>1084</v>
      </c>
      <c r="G8" s="60"/>
      <c r="H8" s="60" t="s">
        <v>228</v>
      </c>
      <c r="I8" s="60" t="s">
        <v>974</v>
      </c>
      <c r="J8" s="61" t="str">
        <f t="shared" si="0"/>
        <v>à collecter</v>
      </c>
      <c r="K8" s="175"/>
    </row>
    <row r="9" spans="1:13" s="1" customFormat="1" ht="37.950000000000003" customHeight="1" outlineLevel="1" x14ac:dyDescent="0.3">
      <c r="A9" s="71" t="s">
        <v>324</v>
      </c>
      <c r="B9" s="58">
        <v>857</v>
      </c>
      <c r="C9" s="121" t="s">
        <v>883</v>
      </c>
      <c r="D9" s="73" t="s">
        <v>772</v>
      </c>
      <c r="E9" s="526" t="s">
        <v>223</v>
      </c>
      <c r="F9" s="60"/>
      <c r="G9" s="60"/>
      <c r="H9" s="60" t="s">
        <v>228</v>
      </c>
      <c r="I9" s="60" t="s">
        <v>974</v>
      </c>
      <c r="J9" s="61" t="str">
        <f t="shared" si="0"/>
        <v>à collecter</v>
      </c>
      <c r="K9" s="175"/>
    </row>
    <row r="10" spans="1:13" s="1" customFormat="1" ht="37.950000000000003" customHeight="1" outlineLevel="1" x14ac:dyDescent="0.3">
      <c r="A10" s="71" t="s">
        <v>324</v>
      </c>
      <c r="B10" s="58">
        <v>858</v>
      </c>
      <c r="C10" s="121" t="s">
        <v>883</v>
      </c>
      <c r="D10" s="73" t="s">
        <v>773</v>
      </c>
      <c r="E10" s="526" t="s">
        <v>223</v>
      </c>
      <c r="F10" s="60"/>
      <c r="G10" s="60"/>
      <c r="H10" s="60" t="s">
        <v>228</v>
      </c>
      <c r="I10" s="60" t="s">
        <v>974</v>
      </c>
      <c r="J10" s="61" t="str">
        <f t="shared" si="0"/>
        <v>à collecter</v>
      </c>
      <c r="K10" s="175"/>
    </row>
    <row r="11" spans="1:13" s="1" customFormat="1" ht="37.950000000000003" customHeight="1" outlineLevel="1" x14ac:dyDescent="0.3">
      <c r="A11" s="71" t="s">
        <v>324</v>
      </c>
      <c r="B11" s="58">
        <v>350</v>
      </c>
      <c r="C11" s="121" t="s">
        <v>883</v>
      </c>
      <c r="D11" s="59" t="s">
        <v>546</v>
      </c>
      <c r="E11" s="526" t="s">
        <v>223</v>
      </c>
      <c r="F11" s="60"/>
      <c r="G11" s="60" t="s">
        <v>326</v>
      </c>
      <c r="H11" s="60" t="s">
        <v>228</v>
      </c>
      <c r="I11" s="60" t="s">
        <v>974</v>
      </c>
      <c r="J11" s="61" t="str">
        <f t="shared" si="0"/>
        <v>à collecter</v>
      </c>
      <c r="K11" s="175"/>
    </row>
    <row r="12" spans="1:13" s="1" customFormat="1" ht="37.950000000000003" customHeight="1" outlineLevel="1" x14ac:dyDescent="0.3">
      <c r="A12" s="54" t="s">
        <v>324</v>
      </c>
      <c r="B12" s="55">
        <v>861</v>
      </c>
      <c r="C12" s="120" t="s">
        <v>884</v>
      </c>
      <c r="D12" s="47"/>
      <c r="E12" s="55"/>
      <c r="F12" s="55"/>
      <c r="G12" s="55" t="s">
        <v>224</v>
      </c>
      <c r="H12" s="55" t="s">
        <v>325</v>
      </c>
      <c r="I12" s="55" t="s">
        <v>974</v>
      </c>
      <c r="J12" s="57" t="str">
        <f t="shared" si="0"/>
        <v>à collecter</v>
      </c>
      <c r="K12" s="175"/>
    </row>
    <row r="13" spans="1:13" s="1" customFormat="1" ht="37.950000000000003" customHeight="1" outlineLevel="1" x14ac:dyDescent="0.3">
      <c r="A13" s="71" t="s">
        <v>324</v>
      </c>
      <c r="B13" s="58">
        <v>862</v>
      </c>
      <c r="C13" s="121" t="s">
        <v>884</v>
      </c>
      <c r="D13" s="59" t="s">
        <v>327</v>
      </c>
      <c r="E13" s="34" t="s">
        <v>223</v>
      </c>
      <c r="F13" s="60"/>
      <c r="G13" s="60"/>
      <c r="H13" s="60" t="s">
        <v>228</v>
      </c>
      <c r="I13" s="60" t="s">
        <v>974</v>
      </c>
      <c r="J13" s="61" t="str">
        <f t="shared" si="0"/>
        <v>à collecter</v>
      </c>
      <c r="K13" s="175"/>
    </row>
    <row r="14" spans="1:13" s="1" customFormat="1" ht="37.950000000000003" customHeight="1" outlineLevel="1" x14ac:dyDescent="0.3">
      <c r="A14" s="71" t="s">
        <v>324</v>
      </c>
      <c r="B14" s="58">
        <v>863</v>
      </c>
      <c r="C14" s="121" t="s">
        <v>884</v>
      </c>
      <c r="D14" s="59" t="s">
        <v>328</v>
      </c>
      <c r="E14" s="526" t="s">
        <v>223</v>
      </c>
      <c r="F14" s="60"/>
      <c r="G14" s="60"/>
      <c r="H14" s="60" t="s">
        <v>228</v>
      </c>
      <c r="I14" s="60" t="s">
        <v>974</v>
      </c>
      <c r="J14" s="61" t="str">
        <f t="shared" si="0"/>
        <v>à collecter</v>
      </c>
      <c r="K14" s="175"/>
    </row>
    <row r="15" spans="1:13" s="1" customFormat="1" ht="37.950000000000003" customHeight="1" outlineLevel="1" x14ac:dyDescent="0.3">
      <c r="A15" s="71" t="s">
        <v>324</v>
      </c>
      <c r="B15" s="58">
        <v>864</v>
      </c>
      <c r="C15" s="121" t="s">
        <v>884</v>
      </c>
      <c r="D15" s="59" t="s">
        <v>331</v>
      </c>
      <c r="E15" s="526" t="s">
        <v>223</v>
      </c>
      <c r="F15" s="60"/>
      <c r="G15" s="60"/>
      <c r="H15" s="60" t="s">
        <v>228</v>
      </c>
      <c r="I15" s="60" t="s">
        <v>974</v>
      </c>
      <c r="J15" s="61" t="str">
        <f t="shared" si="0"/>
        <v>à collecter</v>
      </c>
      <c r="K15" s="175"/>
    </row>
    <row r="16" spans="1:13" s="1" customFormat="1" ht="37.950000000000003" customHeight="1" outlineLevel="1" x14ac:dyDescent="0.3">
      <c r="A16" s="71" t="s">
        <v>324</v>
      </c>
      <c r="B16" s="58">
        <v>865</v>
      </c>
      <c r="C16" s="121" t="s">
        <v>884</v>
      </c>
      <c r="D16" s="59" t="s">
        <v>329</v>
      </c>
      <c r="E16" s="526" t="s">
        <v>223</v>
      </c>
      <c r="F16" s="60"/>
      <c r="G16" s="60"/>
      <c r="H16" s="60" t="s">
        <v>228</v>
      </c>
      <c r="I16" s="60" t="s">
        <v>974</v>
      </c>
      <c r="J16" s="61" t="str">
        <f t="shared" si="0"/>
        <v>à collecter</v>
      </c>
      <c r="K16" s="175"/>
    </row>
    <row r="17" spans="1:11" s="1" customFormat="1" ht="37.950000000000003" customHeight="1" outlineLevel="1" x14ac:dyDescent="0.3">
      <c r="A17" s="71" t="s">
        <v>324</v>
      </c>
      <c r="B17" s="58">
        <v>866</v>
      </c>
      <c r="C17" s="121" t="s">
        <v>884</v>
      </c>
      <c r="D17" s="59" t="s">
        <v>332</v>
      </c>
      <c r="E17" s="526" t="s">
        <v>223</v>
      </c>
      <c r="F17" s="60"/>
      <c r="G17" s="60"/>
      <c r="H17" s="60" t="s">
        <v>228</v>
      </c>
      <c r="I17" s="60" t="s">
        <v>974</v>
      </c>
      <c r="J17" s="61" t="str">
        <f t="shared" si="0"/>
        <v>à collecter</v>
      </c>
      <c r="K17" s="175"/>
    </row>
    <row r="18" spans="1:11" s="1" customFormat="1" ht="37.950000000000003" customHeight="1" outlineLevel="1" thickBot="1" x14ac:dyDescent="0.35">
      <c r="A18" s="74" t="s">
        <v>324</v>
      </c>
      <c r="B18" s="75">
        <v>867</v>
      </c>
      <c r="C18" s="123" t="s">
        <v>884</v>
      </c>
      <c r="D18" s="76" t="s">
        <v>330</v>
      </c>
      <c r="E18" s="527" t="s">
        <v>223</v>
      </c>
      <c r="F18" s="77"/>
      <c r="G18" s="77"/>
      <c r="H18" s="77"/>
      <c r="I18" s="77" t="s">
        <v>974</v>
      </c>
      <c r="J18" s="400" t="str">
        <f>IF(OR("IME"=$B$1,"ITEP"=$B$1,"IEM"=$B$1,,"IDA"=$B$1,"EEAP"=$B$1,"IDV"=$B$1,"MAS"=$B$1,"FAM/EAM"=$B$1,"CRP"=$B$1,,"EANM"=$B$1,"EHPAD"=$B$1,"ESAT"=$B$1,"SSIAD"=$B$1,"SESSAD"=$B$1,"SAMSAH"=$B$1,"SPASAD"=$B$1,"SAVS"=$B$1,"CAMSP"=$B$1,"CMPP"=$B$1,"toutes les données"=$B$1,"IES"=$B$1),"à collecter","non concerné ")</f>
        <v>à collecter</v>
      </c>
      <c r="K18" s="175"/>
    </row>
    <row r="19" spans="1:11" s="1" customFormat="1" ht="13.95" customHeight="1" outlineLevel="1" thickBot="1" x14ac:dyDescent="0.35">
      <c r="A19" s="308"/>
      <c r="B19" s="309"/>
      <c r="C19" s="411"/>
      <c r="D19" s="311"/>
      <c r="E19" s="528"/>
      <c r="F19" s="313"/>
      <c r="G19" s="312"/>
      <c r="H19" s="312"/>
      <c r="I19" s="176"/>
      <c r="J19" s="312"/>
      <c r="K19" s="177"/>
    </row>
    <row r="20" spans="1:11" s="1" customFormat="1" ht="37.950000000000003" customHeight="1" thickBot="1" x14ac:dyDescent="0.35">
      <c r="A20" s="49" t="s">
        <v>324</v>
      </c>
      <c r="B20" s="53"/>
      <c r="C20" s="53"/>
      <c r="D20" s="47"/>
      <c r="E20" s="529"/>
      <c r="F20" s="3"/>
      <c r="G20" s="46"/>
      <c r="H20" s="46"/>
      <c r="I20" s="46"/>
      <c r="J20" s="46"/>
    </row>
    <row r="21" spans="1:11" s="1" customFormat="1" ht="37.950000000000003" customHeight="1" thickBot="1" x14ac:dyDescent="0.35">
      <c r="A21" s="415" t="s">
        <v>333</v>
      </c>
      <c r="B21" s="408"/>
      <c r="C21" s="408"/>
      <c r="D21" s="409"/>
      <c r="E21" s="530"/>
      <c r="F21" s="409"/>
      <c r="G21" s="409"/>
      <c r="H21" s="409"/>
      <c r="I21" s="410"/>
      <c r="J21" s="409"/>
      <c r="K21" s="410"/>
    </row>
    <row r="22" spans="1:11" s="1" customFormat="1" ht="37.950000000000003" customHeight="1" outlineLevel="1" x14ac:dyDescent="0.3">
      <c r="A22" s="178" t="s">
        <v>333</v>
      </c>
      <c r="B22" s="179" t="s">
        <v>222</v>
      </c>
      <c r="C22" s="303"/>
      <c r="D22" s="304"/>
      <c r="E22" s="303"/>
      <c r="F22" s="305"/>
      <c r="G22" s="305"/>
      <c r="H22" s="305"/>
      <c r="I22" s="305"/>
      <c r="J22" s="306"/>
      <c r="K22" s="180"/>
    </row>
    <row r="23" spans="1:11" s="1" customFormat="1" ht="37.950000000000003" customHeight="1" outlineLevel="1" x14ac:dyDescent="0.3">
      <c r="A23" s="54" t="s">
        <v>333</v>
      </c>
      <c r="B23" s="55">
        <v>365</v>
      </c>
      <c r="C23" s="120" t="s">
        <v>885</v>
      </c>
      <c r="D23" s="47"/>
      <c r="E23" s="55"/>
      <c r="F23" s="55"/>
      <c r="G23" s="55"/>
      <c r="H23" s="55" t="s">
        <v>325</v>
      </c>
      <c r="I23" s="55" t="s">
        <v>974</v>
      </c>
      <c r="J23" s="57" t="str">
        <f t="shared" ref="J23:J33" si="1">IF(OR("IME"=$B$1,"ITEP"=$B$1,"IEM"=$B$1,"IDA"=$B$1,"EEAP"=$B$1,"IDV"=$B$1,"MAS"=$B$1,"FAM/EAM"=$B$1,"CRP"=$B$1,"EANM"=$B$1,"EHPAD"=$B$1,"ESAT"=$B$1,"SSIAD"=$B$1,"SESSAD"=$B$1,"SAMSAH"=$B$1,"SPASAD"=$B$1,"SAVS"=$B$1,"CAMSP"=$B$1,"CMPP"=$B$1,"toutes les données"=$B$1,"IES"=$B$1),"à collecter","non concerné ")</f>
        <v>à collecter</v>
      </c>
      <c r="K23" s="175"/>
    </row>
    <row r="24" spans="1:11" s="1" customFormat="1" ht="37.950000000000003" customHeight="1" outlineLevel="1" x14ac:dyDescent="0.3">
      <c r="A24" s="54" t="s">
        <v>333</v>
      </c>
      <c r="B24" s="58">
        <v>366</v>
      </c>
      <c r="C24" s="121" t="s">
        <v>885</v>
      </c>
      <c r="D24" s="59" t="s">
        <v>1093</v>
      </c>
      <c r="E24" s="526" t="s">
        <v>223</v>
      </c>
      <c r="F24" s="60"/>
      <c r="G24" s="60" t="s">
        <v>442</v>
      </c>
      <c r="H24" s="60" t="s">
        <v>228</v>
      </c>
      <c r="I24" s="60" t="s">
        <v>974</v>
      </c>
      <c r="J24" s="61" t="str">
        <f t="shared" si="1"/>
        <v>à collecter</v>
      </c>
      <c r="K24" s="175"/>
    </row>
    <row r="25" spans="1:11" s="1" customFormat="1" ht="37.950000000000003" customHeight="1" outlineLevel="1" x14ac:dyDescent="0.3">
      <c r="A25" s="54" t="s">
        <v>333</v>
      </c>
      <c r="B25" s="141">
        <v>367</v>
      </c>
      <c r="C25" s="121" t="s">
        <v>885</v>
      </c>
      <c r="D25" s="59" t="s">
        <v>1126</v>
      </c>
      <c r="E25" s="526" t="s">
        <v>223</v>
      </c>
      <c r="F25" s="60"/>
      <c r="G25" s="60"/>
      <c r="H25" s="60" t="s">
        <v>334</v>
      </c>
      <c r="I25" s="60" t="s">
        <v>974</v>
      </c>
      <c r="J25" s="61" t="str">
        <f t="shared" si="1"/>
        <v>à collecter</v>
      </c>
      <c r="K25" s="175"/>
    </row>
    <row r="26" spans="1:11" s="1" customFormat="1" ht="37.950000000000003" customHeight="1" outlineLevel="1" x14ac:dyDescent="0.3">
      <c r="A26" s="54" t="s">
        <v>333</v>
      </c>
      <c r="B26" s="55">
        <v>368</v>
      </c>
      <c r="C26" s="120" t="s">
        <v>886</v>
      </c>
      <c r="D26" s="47"/>
      <c r="E26" s="55"/>
      <c r="F26" s="55"/>
      <c r="G26" s="55" t="s">
        <v>224</v>
      </c>
      <c r="H26" s="55" t="s">
        <v>308</v>
      </c>
      <c r="I26" s="55" t="s">
        <v>974</v>
      </c>
      <c r="J26" s="57" t="str">
        <f t="shared" si="1"/>
        <v>à collecter</v>
      </c>
      <c r="K26" s="175"/>
    </row>
    <row r="27" spans="1:11" s="1" customFormat="1" ht="45" customHeight="1" outlineLevel="1" x14ac:dyDescent="0.3">
      <c r="A27" s="54" t="s">
        <v>333</v>
      </c>
      <c r="B27" s="137">
        <v>369</v>
      </c>
      <c r="C27" s="138" t="s">
        <v>886</v>
      </c>
      <c r="D27" s="134" t="s">
        <v>335</v>
      </c>
      <c r="E27" s="531"/>
      <c r="F27" s="134" t="s">
        <v>921</v>
      </c>
      <c r="G27" s="135"/>
      <c r="H27" s="135"/>
      <c r="I27" s="135" t="s">
        <v>974</v>
      </c>
      <c r="J27" s="136" t="str">
        <f t="shared" si="1"/>
        <v>à collecter</v>
      </c>
      <c r="K27" s="175"/>
    </row>
    <row r="28" spans="1:11" s="1" customFormat="1" ht="69" customHeight="1" outlineLevel="1" x14ac:dyDescent="0.3">
      <c r="A28" s="54" t="s">
        <v>333</v>
      </c>
      <c r="B28" s="137">
        <v>370</v>
      </c>
      <c r="C28" s="138" t="s">
        <v>886</v>
      </c>
      <c r="D28" s="134" t="s">
        <v>1126</v>
      </c>
      <c r="E28" s="531"/>
      <c r="F28" s="134" t="s">
        <v>923</v>
      </c>
      <c r="G28" s="135"/>
      <c r="H28" s="135"/>
      <c r="I28" s="135" t="s">
        <v>974</v>
      </c>
      <c r="J28" s="136" t="str">
        <f t="shared" si="1"/>
        <v>à collecter</v>
      </c>
      <c r="K28" s="175"/>
    </row>
    <row r="29" spans="1:11" s="1" customFormat="1" ht="37.950000000000003" customHeight="1" outlineLevel="1" x14ac:dyDescent="0.3">
      <c r="A29" s="54" t="s">
        <v>333</v>
      </c>
      <c r="B29" s="55">
        <v>371</v>
      </c>
      <c r="C29" s="122" t="s">
        <v>886</v>
      </c>
      <c r="D29" s="62" t="s">
        <v>336</v>
      </c>
      <c r="E29" s="55"/>
      <c r="F29" s="63"/>
      <c r="G29" s="63"/>
      <c r="H29" s="63"/>
      <c r="I29" s="63" t="s">
        <v>974</v>
      </c>
      <c r="J29" s="64" t="str">
        <f t="shared" si="1"/>
        <v>à collecter</v>
      </c>
      <c r="K29" s="175"/>
    </row>
    <row r="30" spans="1:11" s="1" customFormat="1" ht="37.950000000000003" customHeight="1" outlineLevel="1" x14ac:dyDescent="0.3">
      <c r="A30" s="54" t="s">
        <v>333</v>
      </c>
      <c r="B30" s="55">
        <v>372</v>
      </c>
      <c r="C30" s="120" t="s">
        <v>887</v>
      </c>
      <c r="D30" s="47"/>
      <c r="E30" s="55"/>
      <c r="F30" s="55"/>
      <c r="G30" s="55" t="s">
        <v>228</v>
      </c>
      <c r="H30" s="55" t="s">
        <v>339</v>
      </c>
      <c r="I30" s="55" t="s">
        <v>974</v>
      </c>
      <c r="J30" s="57" t="str">
        <f t="shared" si="1"/>
        <v>à collecter</v>
      </c>
      <c r="K30" s="175"/>
    </row>
    <row r="31" spans="1:11" s="1" customFormat="1" ht="37.950000000000003" customHeight="1" outlineLevel="1" x14ac:dyDescent="0.3">
      <c r="A31" s="54" t="s">
        <v>333</v>
      </c>
      <c r="B31" s="58">
        <v>373</v>
      </c>
      <c r="C31" s="121" t="s">
        <v>887</v>
      </c>
      <c r="D31" s="59" t="s">
        <v>337</v>
      </c>
      <c r="E31" s="526" t="s">
        <v>223</v>
      </c>
      <c r="F31" s="60"/>
      <c r="G31" s="60"/>
      <c r="H31" s="60" t="s">
        <v>228</v>
      </c>
      <c r="I31" s="60" t="s">
        <v>974</v>
      </c>
      <c r="J31" s="61" t="str">
        <f t="shared" si="1"/>
        <v>à collecter</v>
      </c>
      <c r="K31" s="175"/>
    </row>
    <row r="32" spans="1:11" s="1" customFormat="1" ht="37.950000000000003" customHeight="1" outlineLevel="1" x14ac:dyDescent="0.3">
      <c r="A32" s="54" t="s">
        <v>333</v>
      </c>
      <c r="B32" s="58">
        <v>374</v>
      </c>
      <c r="C32" s="121" t="s">
        <v>887</v>
      </c>
      <c r="D32" s="59" t="s">
        <v>338</v>
      </c>
      <c r="E32" s="526" t="s">
        <v>223</v>
      </c>
      <c r="F32" s="60"/>
      <c r="G32" s="60"/>
      <c r="H32" s="60" t="s">
        <v>228</v>
      </c>
      <c r="I32" s="60" t="s">
        <v>974</v>
      </c>
      <c r="J32" s="61" t="str">
        <f t="shared" si="1"/>
        <v>à collecter</v>
      </c>
      <c r="K32" s="175"/>
    </row>
    <row r="33" spans="1:11" s="1" customFormat="1" ht="37.950000000000003" customHeight="1" outlineLevel="1" x14ac:dyDescent="0.3">
      <c r="A33" s="54" t="s">
        <v>333</v>
      </c>
      <c r="B33" s="58">
        <v>375</v>
      </c>
      <c r="C33" s="121" t="s">
        <v>887</v>
      </c>
      <c r="D33" s="59" t="s">
        <v>774</v>
      </c>
      <c r="E33" s="526" t="s">
        <v>223</v>
      </c>
      <c r="F33" s="60"/>
      <c r="G33" s="60"/>
      <c r="H33" s="60" t="s">
        <v>334</v>
      </c>
      <c r="I33" s="60" t="s">
        <v>974</v>
      </c>
      <c r="J33" s="61" t="str">
        <f t="shared" si="1"/>
        <v>à collecter</v>
      </c>
      <c r="K33" s="175"/>
    </row>
    <row r="34" spans="1:11" s="1" customFormat="1" ht="37.950000000000003" customHeight="1" outlineLevel="1" x14ac:dyDescent="0.3">
      <c r="A34" s="522" t="s">
        <v>333</v>
      </c>
      <c r="B34" s="314" t="s">
        <v>304</v>
      </c>
      <c r="C34" s="314"/>
      <c r="D34" s="315"/>
      <c r="E34" s="314"/>
      <c r="F34" s="314"/>
      <c r="G34" s="314"/>
      <c r="H34" s="314"/>
      <c r="I34" s="314"/>
      <c r="J34" s="316"/>
      <c r="K34" s="307"/>
    </row>
    <row r="35" spans="1:11" s="1" customFormat="1" ht="37.950000000000003" customHeight="1" outlineLevel="1" x14ac:dyDescent="0.3">
      <c r="A35" s="54" t="s">
        <v>333</v>
      </c>
      <c r="B35" s="55">
        <v>376</v>
      </c>
      <c r="C35" s="120" t="s">
        <v>888</v>
      </c>
      <c r="D35" s="47"/>
      <c r="E35" s="55"/>
      <c r="F35" s="55"/>
      <c r="G35" s="55"/>
      <c r="H35" s="55"/>
      <c r="I35" s="55" t="s">
        <v>974</v>
      </c>
      <c r="J35" s="57" t="str">
        <f t="shared" ref="J35:J66" si="2">IF(OR("IME"=$B$1,"ITEP"=$B$1,"IEM"=$B$1,"IDA"=$B$1,"EEAP"=$B$1,"IDV"=$B$1,"MAS"=$B$1,"FAM/EAM"=$B$1,"CRP"=$B$1,"EANM"=$B$1,"EHPAD"=$B$1,"ESAT"=$B$1,"SSIAD"=$B$1,"SESSAD"=$B$1,"SAMSAH"=$B$1,"SPASAD"=$B$1,"SAVS"=$B$1,"CAMSP"=$B$1,"CMPP"=$B$1,"toutes les données"=$B$1,"IES"=$B$1),"à collecter","non concerné ")</f>
        <v>à collecter</v>
      </c>
      <c r="K35" s="175"/>
    </row>
    <row r="36" spans="1:11" s="1" customFormat="1" ht="37.950000000000003" customHeight="1" outlineLevel="1" x14ac:dyDescent="0.3">
      <c r="A36" s="54" t="s">
        <v>333</v>
      </c>
      <c r="B36" s="55">
        <v>377</v>
      </c>
      <c r="C36" s="122" t="s">
        <v>888</v>
      </c>
      <c r="D36" s="56" t="s">
        <v>1094</v>
      </c>
      <c r="E36" s="55"/>
      <c r="F36" s="55"/>
      <c r="G36" s="55"/>
      <c r="H36" s="55"/>
      <c r="I36" s="55" t="s">
        <v>974</v>
      </c>
      <c r="J36" s="57" t="str">
        <f t="shared" si="2"/>
        <v>à collecter</v>
      </c>
      <c r="K36" s="175"/>
    </row>
    <row r="37" spans="1:11" s="1" customFormat="1" ht="37.950000000000003" customHeight="1" outlineLevel="1" x14ac:dyDescent="0.3">
      <c r="A37" s="54" t="s">
        <v>333</v>
      </c>
      <c r="B37" s="58">
        <v>798</v>
      </c>
      <c r="C37" s="121" t="s">
        <v>888</v>
      </c>
      <c r="D37" s="59" t="s">
        <v>1095</v>
      </c>
      <c r="E37" s="526" t="s">
        <v>223</v>
      </c>
      <c r="F37" s="60"/>
      <c r="G37" s="60"/>
      <c r="H37" s="60" t="s">
        <v>228</v>
      </c>
      <c r="I37" s="60" t="s">
        <v>974</v>
      </c>
      <c r="J37" s="61" t="str">
        <f t="shared" si="2"/>
        <v>à collecter</v>
      </c>
      <c r="K37" s="175"/>
    </row>
    <row r="38" spans="1:11" s="1" customFormat="1" ht="37.950000000000003" customHeight="1" outlineLevel="1" x14ac:dyDescent="0.3">
      <c r="A38" s="54" t="s">
        <v>333</v>
      </c>
      <c r="B38" s="58">
        <v>799</v>
      </c>
      <c r="C38" s="121" t="s">
        <v>888</v>
      </c>
      <c r="D38" s="59" t="s">
        <v>340</v>
      </c>
      <c r="E38" s="526" t="s">
        <v>223</v>
      </c>
      <c r="F38" s="60"/>
      <c r="G38" s="60"/>
      <c r="H38" s="60" t="s">
        <v>228</v>
      </c>
      <c r="I38" s="60" t="s">
        <v>974</v>
      </c>
      <c r="J38" s="61" t="str">
        <f t="shared" si="2"/>
        <v>à collecter</v>
      </c>
      <c r="K38" s="175"/>
    </row>
    <row r="39" spans="1:11" s="1" customFormat="1" ht="37.950000000000003" customHeight="1" outlineLevel="1" x14ac:dyDescent="0.3">
      <c r="A39" s="54" t="s">
        <v>333</v>
      </c>
      <c r="B39" s="58">
        <v>378</v>
      </c>
      <c r="C39" s="121" t="s">
        <v>888</v>
      </c>
      <c r="D39" s="59" t="s">
        <v>1096</v>
      </c>
      <c r="E39" s="526" t="s">
        <v>223</v>
      </c>
      <c r="F39" s="60"/>
      <c r="G39" s="60"/>
      <c r="H39" s="60" t="s">
        <v>228</v>
      </c>
      <c r="I39" s="60" t="s">
        <v>974</v>
      </c>
      <c r="J39" s="61" t="str">
        <f t="shared" si="2"/>
        <v>à collecter</v>
      </c>
      <c r="K39" s="175"/>
    </row>
    <row r="40" spans="1:11" s="1" customFormat="1" ht="37.950000000000003" customHeight="1" outlineLevel="1" x14ac:dyDescent="0.3">
      <c r="A40" s="54" t="s">
        <v>333</v>
      </c>
      <c r="B40" s="58">
        <v>379</v>
      </c>
      <c r="C40" s="121" t="s">
        <v>888</v>
      </c>
      <c r="D40" s="59" t="s">
        <v>1097</v>
      </c>
      <c r="E40" s="526" t="s">
        <v>223</v>
      </c>
      <c r="F40" s="60"/>
      <c r="G40" s="60"/>
      <c r="H40" s="60" t="s">
        <v>228</v>
      </c>
      <c r="I40" s="60" t="s">
        <v>974</v>
      </c>
      <c r="J40" s="61" t="str">
        <f t="shared" si="2"/>
        <v>à collecter</v>
      </c>
      <c r="K40" s="175"/>
    </row>
    <row r="41" spans="1:11" s="1" customFormat="1" ht="37.950000000000003" customHeight="1" outlineLevel="1" x14ac:dyDescent="0.3">
      <c r="A41" s="54" t="s">
        <v>333</v>
      </c>
      <c r="B41" s="58">
        <v>380</v>
      </c>
      <c r="C41" s="121" t="s">
        <v>888</v>
      </c>
      <c r="D41" s="59" t="s">
        <v>1098</v>
      </c>
      <c r="E41" s="526" t="s">
        <v>223</v>
      </c>
      <c r="F41" s="60"/>
      <c r="G41" s="60"/>
      <c r="H41" s="60" t="s">
        <v>228</v>
      </c>
      <c r="I41" s="60" t="s">
        <v>974</v>
      </c>
      <c r="J41" s="61" t="str">
        <f t="shared" si="2"/>
        <v>à collecter</v>
      </c>
      <c r="K41" s="175"/>
    </row>
    <row r="42" spans="1:11" s="1" customFormat="1" ht="37.950000000000003" customHeight="1" outlineLevel="1" x14ac:dyDescent="0.3">
      <c r="A42" s="54" t="s">
        <v>333</v>
      </c>
      <c r="B42" s="55">
        <v>381</v>
      </c>
      <c r="C42" s="122" t="s">
        <v>888</v>
      </c>
      <c r="D42" s="56" t="s">
        <v>1099</v>
      </c>
      <c r="E42" s="55"/>
      <c r="F42" s="55"/>
      <c r="G42" s="55"/>
      <c r="H42" s="55"/>
      <c r="I42" s="55" t="s">
        <v>974</v>
      </c>
      <c r="J42" s="57" t="str">
        <f t="shared" si="2"/>
        <v>à collecter</v>
      </c>
      <c r="K42" s="175"/>
    </row>
    <row r="43" spans="1:11" s="1" customFormat="1" ht="37.950000000000003" customHeight="1" outlineLevel="1" x14ac:dyDescent="0.3">
      <c r="A43" s="54" t="s">
        <v>333</v>
      </c>
      <c r="B43" s="58">
        <v>382</v>
      </c>
      <c r="C43" s="121" t="s">
        <v>888</v>
      </c>
      <c r="D43" s="59" t="s">
        <v>1100</v>
      </c>
      <c r="E43" s="526" t="s">
        <v>223</v>
      </c>
      <c r="F43" s="60"/>
      <c r="G43" s="60"/>
      <c r="H43" s="60" t="s">
        <v>228</v>
      </c>
      <c r="I43" s="60" t="s">
        <v>974</v>
      </c>
      <c r="J43" s="61" t="str">
        <f t="shared" si="2"/>
        <v>à collecter</v>
      </c>
      <c r="K43" s="175"/>
    </row>
    <row r="44" spans="1:11" s="1" customFormat="1" ht="37.950000000000003" customHeight="1" outlineLevel="1" x14ac:dyDescent="0.3">
      <c r="A44" s="54" t="s">
        <v>333</v>
      </c>
      <c r="B44" s="58">
        <v>383</v>
      </c>
      <c r="C44" s="121" t="s">
        <v>888</v>
      </c>
      <c r="D44" s="59" t="s">
        <v>1101</v>
      </c>
      <c r="E44" s="526" t="s">
        <v>223</v>
      </c>
      <c r="F44" s="60"/>
      <c r="G44" s="60"/>
      <c r="H44" s="60"/>
      <c r="I44" s="60" t="s">
        <v>974</v>
      </c>
      <c r="J44" s="61" t="str">
        <f t="shared" si="2"/>
        <v>à collecter</v>
      </c>
      <c r="K44" s="175"/>
    </row>
    <row r="45" spans="1:11" s="1" customFormat="1" ht="37.950000000000003" customHeight="1" outlineLevel="1" x14ac:dyDescent="0.3">
      <c r="A45" s="54" t="s">
        <v>333</v>
      </c>
      <c r="B45" s="58">
        <v>800</v>
      </c>
      <c r="C45" s="121" t="s">
        <v>888</v>
      </c>
      <c r="D45" s="59" t="s">
        <v>1102</v>
      </c>
      <c r="E45" s="526" t="s">
        <v>223</v>
      </c>
      <c r="F45" s="60"/>
      <c r="G45" s="60"/>
      <c r="H45" s="60" t="s">
        <v>228</v>
      </c>
      <c r="I45" s="60" t="s">
        <v>974</v>
      </c>
      <c r="J45" s="61" t="str">
        <f t="shared" si="2"/>
        <v>à collecter</v>
      </c>
      <c r="K45" s="175"/>
    </row>
    <row r="46" spans="1:11" s="1" customFormat="1" ht="37.950000000000003" customHeight="1" outlineLevel="1" x14ac:dyDescent="0.3">
      <c r="A46" s="54" t="s">
        <v>333</v>
      </c>
      <c r="B46" s="58">
        <v>801</v>
      </c>
      <c r="C46" s="121" t="s">
        <v>888</v>
      </c>
      <c r="D46" s="59" t="s">
        <v>1103</v>
      </c>
      <c r="E46" s="526" t="s">
        <v>223</v>
      </c>
      <c r="F46" s="60"/>
      <c r="G46" s="60"/>
      <c r="H46" s="60" t="s">
        <v>228</v>
      </c>
      <c r="I46" s="60" t="s">
        <v>974</v>
      </c>
      <c r="J46" s="61" t="str">
        <f t="shared" si="2"/>
        <v>à collecter</v>
      </c>
      <c r="K46" s="175"/>
    </row>
    <row r="47" spans="1:11" s="1" customFormat="1" ht="37.950000000000003" customHeight="1" outlineLevel="1" x14ac:dyDescent="0.3">
      <c r="A47" s="54" t="s">
        <v>333</v>
      </c>
      <c r="B47" s="58">
        <v>802</v>
      </c>
      <c r="C47" s="121" t="s">
        <v>888</v>
      </c>
      <c r="D47" s="59" t="s">
        <v>1104</v>
      </c>
      <c r="E47" s="526" t="s">
        <v>223</v>
      </c>
      <c r="F47" s="60"/>
      <c r="G47" s="60"/>
      <c r="H47" s="60" t="s">
        <v>228</v>
      </c>
      <c r="I47" s="60" t="s">
        <v>974</v>
      </c>
      <c r="J47" s="61" t="str">
        <f t="shared" si="2"/>
        <v>à collecter</v>
      </c>
      <c r="K47" s="175"/>
    </row>
    <row r="48" spans="1:11" s="1" customFormat="1" ht="37.950000000000003" customHeight="1" outlineLevel="1" x14ac:dyDescent="0.3">
      <c r="A48" s="54" t="s">
        <v>333</v>
      </c>
      <c r="B48" s="58">
        <v>803</v>
      </c>
      <c r="C48" s="121" t="s">
        <v>888</v>
      </c>
      <c r="D48" s="59" t="s">
        <v>341</v>
      </c>
      <c r="E48" s="526" t="s">
        <v>223</v>
      </c>
      <c r="F48" s="60"/>
      <c r="G48" s="60"/>
      <c r="H48" s="60" t="s">
        <v>228</v>
      </c>
      <c r="I48" s="60" t="s">
        <v>974</v>
      </c>
      <c r="J48" s="61" t="str">
        <f t="shared" si="2"/>
        <v>à collecter</v>
      </c>
      <c r="K48" s="175"/>
    </row>
    <row r="49" spans="1:11" s="1" customFormat="1" ht="37.950000000000003" customHeight="1" outlineLevel="1" x14ac:dyDescent="0.3">
      <c r="A49" s="54" t="s">
        <v>333</v>
      </c>
      <c r="B49" s="55">
        <v>384</v>
      </c>
      <c r="C49" s="122" t="s">
        <v>888</v>
      </c>
      <c r="D49" s="56" t="s">
        <v>1105</v>
      </c>
      <c r="E49" s="55"/>
      <c r="F49" s="55"/>
      <c r="G49" s="55"/>
      <c r="H49" s="55"/>
      <c r="I49" s="55" t="s">
        <v>974</v>
      </c>
      <c r="J49" s="57" t="str">
        <f t="shared" si="2"/>
        <v>à collecter</v>
      </c>
      <c r="K49" s="175"/>
    </row>
    <row r="50" spans="1:11" s="1" customFormat="1" ht="37.950000000000003" customHeight="1" outlineLevel="1" x14ac:dyDescent="0.3">
      <c r="A50" s="54" t="s">
        <v>333</v>
      </c>
      <c r="B50" s="58">
        <v>385</v>
      </c>
      <c r="C50" s="121" t="s">
        <v>888</v>
      </c>
      <c r="D50" s="59" t="s">
        <v>1106</v>
      </c>
      <c r="E50" s="526" t="s">
        <v>223</v>
      </c>
      <c r="F50" s="60"/>
      <c r="G50" s="60"/>
      <c r="H50" s="60" t="s">
        <v>228</v>
      </c>
      <c r="I50" s="60" t="s">
        <v>974</v>
      </c>
      <c r="J50" s="61" t="str">
        <f t="shared" si="2"/>
        <v>à collecter</v>
      </c>
      <c r="K50" s="175"/>
    </row>
    <row r="51" spans="1:11" s="1" customFormat="1" ht="37.950000000000003" customHeight="1" outlineLevel="1" x14ac:dyDescent="0.3">
      <c r="A51" s="54" t="s">
        <v>333</v>
      </c>
      <c r="B51" s="58">
        <v>386</v>
      </c>
      <c r="C51" s="121" t="s">
        <v>888</v>
      </c>
      <c r="D51" s="59" t="s">
        <v>1107</v>
      </c>
      <c r="E51" s="526" t="s">
        <v>223</v>
      </c>
      <c r="F51" s="60"/>
      <c r="G51" s="60"/>
      <c r="H51" s="60" t="s">
        <v>228</v>
      </c>
      <c r="I51" s="60" t="s">
        <v>974</v>
      </c>
      <c r="J51" s="61" t="str">
        <f t="shared" si="2"/>
        <v>à collecter</v>
      </c>
      <c r="K51" s="175"/>
    </row>
    <row r="52" spans="1:11" s="1" customFormat="1" ht="37.950000000000003" customHeight="1" outlineLevel="1" x14ac:dyDescent="0.3">
      <c r="A52" s="54" t="s">
        <v>333</v>
      </c>
      <c r="B52" s="58">
        <v>387</v>
      </c>
      <c r="C52" s="121" t="s">
        <v>888</v>
      </c>
      <c r="D52" s="59" t="s">
        <v>1108</v>
      </c>
      <c r="E52" s="526" t="s">
        <v>223</v>
      </c>
      <c r="F52" s="60"/>
      <c r="G52" s="60"/>
      <c r="H52" s="60" t="s">
        <v>228</v>
      </c>
      <c r="I52" s="60" t="s">
        <v>974</v>
      </c>
      <c r="J52" s="61" t="str">
        <f t="shared" si="2"/>
        <v>à collecter</v>
      </c>
      <c r="K52" s="175"/>
    </row>
    <row r="53" spans="1:11" s="1" customFormat="1" ht="37.950000000000003" customHeight="1" outlineLevel="1" x14ac:dyDescent="0.3">
      <c r="A53" s="54" t="s">
        <v>333</v>
      </c>
      <c r="B53" s="58">
        <v>388</v>
      </c>
      <c r="C53" s="121" t="s">
        <v>888</v>
      </c>
      <c r="D53" s="59" t="s">
        <v>1109</v>
      </c>
      <c r="E53" s="526" t="s">
        <v>223</v>
      </c>
      <c r="F53" s="60"/>
      <c r="G53" s="60"/>
      <c r="H53" s="60" t="s">
        <v>228</v>
      </c>
      <c r="I53" s="60" t="s">
        <v>974</v>
      </c>
      <c r="J53" s="61" t="str">
        <f t="shared" si="2"/>
        <v>à collecter</v>
      </c>
      <c r="K53" s="175"/>
    </row>
    <row r="54" spans="1:11" s="1" customFormat="1" ht="37.950000000000003" customHeight="1" outlineLevel="1" x14ac:dyDescent="0.3">
      <c r="A54" s="54" t="s">
        <v>333</v>
      </c>
      <c r="B54" s="58">
        <v>389</v>
      </c>
      <c r="C54" s="121" t="s">
        <v>888</v>
      </c>
      <c r="D54" s="59" t="s">
        <v>1110</v>
      </c>
      <c r="E54" s="526" t="s">
        <v>223</v>
      </c>
      <c r="F54" s="60"/>
      <c r="G54" s="60"/>
      <c r="H54" s="60" t="s">
        <v>228</v>
      </c>
      <c r="I54" s="60" t="s">
        <v>974</v>
      </c>
      <c r="J54" s="61" t="str">
        <f t="shared" si="2"/>
        <v>à collecter</v>
      </c>
      <c r="K54" s="175"/>
    </row>
    <row r="55" spans="1:11" s="1" customFormat="1" ht="37.950000000000003" customHeight="1" outlineLevel="1" x14ac:dyDescent="0.3">
      <c r="A55" s="54" t="s">
        <v>333</v>
      </c>
      <c r="B55" s="58">
        <v>390</v>
      </c>
      <c r="C55" s="121" t="s">
        <v>888</v>
      </c>
      <c r="D55" s="59" t="s">
        <v>1111</v>
      </c>
      <c r="E55" s="526" t="s">
        <v>223</v>
      </c>
      <c r="F55" s="60"/>
      <c r="G55" s="60"/>
      <c r="H55" s="60" t="s">
        <v>228</v>
      </c>
      <c r="I55" s="60" t="s">
        <v>974</v>
      </c>
      <c r="J55" s="61" t="str">
        <f t="shared" si="2"/>
        <v>à collecter</v>
      </c>
      <c r="K55" s="175"/>
    </row>
    <row r="56" spans="1:11" s="1" customFormat="1" ht="37.950000000000003" customHeight="1" outlineLevel="1" x14ac:dyDescent="0.3">
      <c r="A56" s="54" t="s">
        <v>333</v>
      </c>
      <c r="B56" s="58">
        <v>804</v>
      </c>
      <c r="C56" s="121" t="s">
        <v>888</v>
      </c>
      <c r="D56" s="59" t="s">
        <v>1112</v>
      </c>
      <c r="E56" s="526" t="s">
        <v>223</v>
      </c>
      <c r="F56" s="60"/>
      <c r="G56" s="60"/>
      <c r="H56" s="60" t="s">
        <v>228</v>
      </c>
      <c r="I56" s="60" t="s">
        <v>974</v>
      </c>
      <c r="J56" s="61" t="str">
        <f t="shared" si="2"/>
        <v>à collecter</v>
      </c>
      <c r="K56" s="175"/>
    </row>
    <row r="57" spans="1:11" s="1" customFormat="1" ht="37.950000000000003" customHeight="1" outlineLevel="1" x14ac:dyDescent="0.3">
      <c r="A57" s="54" t="s">
        <v>333</v>
      </c>
      <c r="B57" s="58">
        <v>805</v>
      </c>
      <c r="C57" s="121" t="s">
        <v>888</v>
      </c>
      <c r="D57" s="59" t="s">
        <v>342</v>
      </c>
      <c r="E57" s="526" t="s">
        <v>223</v>
      </c>
      <c r="F57" s="60"/>
      <c r="G57" s="60"/>
      <c r="H57" s="60" t="s">
        <v>228</v>
      </c>
      <c r="I57" s="60" t="s">
        <v>974</v>
      </c>
      <c r="J57" s="61" t="str">
        <f t="shared" si="2"/>
        <v>à collecter</v>
      </c>
      <c r="K57" s="175"/>
    </row>
    <row r="58" spans="1:11" s="1" customFormat="1" ht="37.950000000000003" customHeight="1" outlineLevel="1" x14ac:dyDescent="0.3">
      <c r="A58" s="54" t="s">
        <v>333</v>
      </c>
      <c r="B58" s="58">
        <v>806</v>
      </c>
      <c r="C58" s="121" t="s">
        <v>888</v>
      </c>
      <c r="D58" s="59" t="s">
        <v>1113</v>
      </c>
      <c r="E58" s="526" t="s">
        <v>223</v>
      </c>
      <c r="F58" s="60"/>
      <c r="G58" s="60"/>
      <c r="H58" s="60" t="s">
        <v>228</v>
      </c>
      <c r="I58" s="60" t="s">
        <v>974</v>
      </c>
      <c r="J58" s="61" t="str">
        <f t="shared" si="2"/>
        <v>à collecter</v>
      </c>
      <c r="K58" s="175"/>
    </row>
    <row r="59" spans="1:11" s="1" customFormat="1" ht="37.950000000000003" customHeight="1" outlineLevel="1" x14ac:dyDescent="0.3">
      <c r="A59" s="54" t="s">
        <v>333</v>
      </c>
      <c r="B59" s="58">
        <v>807</v>
      </c>
      <c r="C59" s="121" t="s">
        <v>888</v>
      </c>
      <c r="D59" s="59" t="s">
        <v>1114</v>
      </c>
      <c r="E59" s="526" t="s">
        <v>223</v>
      </c>
      <c r="F59" s="60"/>
      <c r="G59" s="60"/>
      <c r="H59" s="60" t="s">
        <v>228</v>
      </c>
      <c r="I59" s="60" t="s">
        <v>974</v>
      </c>
      <c r="J59" s="61" t="str">
        <f t="shared" si="2"/>
        <v>à collecter</v>
      </c>
      <c r="K59" s="175"/>
    </row>
    <row r="60" spans="1:11" s="1" customFormat="1" ht="37.950000000000003" customHeight="1" outlineLevel="1" x14ac:dyDescent="0.3">
      <c r="A60" s="54" t="s">
        <v>333</v>
      </c>
      <c r="B60" s="55">
        <v>391</v>
      </c>
      <c r="C60" s="122" t="s">
        <v>888</v>
      </c>
      <c r="D60" s="56" t="s">
        <v>1115</v>
      </c>
      <c r="E60" s="55"/>
      <c r="F60" s="55"/>
      <c r="G60" s="55"/>
      <c r="H60" s="55"/>
      <c r="I60" s="55" t="s">
        <v>974</v>
      </c>
      <c r="J60" s="57" t="str">
        <f t="shared" si="2"/>
        <v>à collecter</v>
      </c>
      <c r="K60" s="175"/>
    </row>
    <row r="61" spans="1:11" s="1" customFormat="1" ht="37.950000000000003" customHeight="1" outlineLevel="1" x14ac:dyDescent="0.3">
      <c r="A61" s="54" t="s">
        <v>333</v>
      </c>
      <c r="B61" s="58">
        <v>392</v>
      </c>
      <c r="C61" s="121" t="s">
        <v>888</v>
      </c>
      <c r="D61" s="59" t="s">
        <v>1116</v>
      </c>
      <c r="E61" s="526" t="s">
        <v>223</v>
      </c>
      <c r="F61" s="60"/>
      <c r="G61" s="60"/>
      <c r="H61" s="60" t="s">
        <v>228</v>
      </c>
      <c r="I61" s="60" t="s">
        <v>974</v>
      </c>
      <c r="J61" s="61" t="str">
        <f t="shared" si="2"/>
        <v>à collecter</v>
      </c>
      <c r="K61" s="175"/>
    </row>
    <row r="62" spans="1:11" s="1" customFormat="1" ht="37.950000000000003" customHeight="1" outlineLevel="1" x14ac:dyDescent="0.3">
      <c r="A62" s="54" t="s">
        <v>333</v>
      </c>
      <c r="B62" s="58">
        <v>808</v>
      </c>
      <c r="C62" s="121" t="s">
        <v>888</v>
      </c>
      <c r="D62" s="59" t="s">
        <v>343</v>
      </c>
      <c r="E62" s="526" t="s">
        <v>223</v>
      </c>
      <c r="F62" s="60"/>
      <c r="G62" s="60"/>
      <c r="H62" s="60" t="s">
        <v>228</v>
      </c>
      <c r="I62" s="60" t="s">
        <v>974</v>
      </c>
      <c r="J62" s="61" t="str">
        <f t="shared" si="2"/>
        <v>à collecter</v>
      </c>
      <c r="K62" s="175"/>
    </row>
    <row r="63" spans="1:11" s="1" customFormat="1" ht="37.950000000000003" customHeight="1" outlineLevel="1" x14ac:dyDescent="0.3">
      <c r="A63" s="54" t="s">
        <v>333</v>
      </c>
      <c r="B63" s="58">
        <v>809</v>
      </c>
      <c r="C63" s="121" t="s">
        <v>888</v>
      </c>
      <c r="D63" s="59" t="s">
        <v>1117</v>
      </c>
      <c r="E63" s="526" t="s">
        <v>223</v>
      </c>
      <c r="F63" s="60"/>
      <c r="G63" s="60"/>
      <c r="H63" s="60" t="s">
        <v>228</v>
      </c>
      <c r="I63" s="60" t="s">
        <v>974</v>
      </c>
      <c r="J63" s="61" t="str">
        <f t="shared" si="2"/>
        <v>à collecter</v>
      </c>
      <c r="K63" s="175"/>
    </row>
    <row r="64" spans="1:11" s="1" customFormat="1" ht="37.950000000000003" customHeight="1" outlineLevel="1" x14ac:dyDescent="0.3">
      <c r="A64" s="54" t="s">
        <v>333</v>
      </c>
      <c r="B64" s="58">
        <v>393</v>
      </c>
      <c r="C64" s="121" t="s">
        <v>888</v>
      </c>
      <c r="D64" s="59" t="s">
        <v>1118</v>
      </c>
      <c r="E64" s="526" t="s">
        <v>223</v>
      </c>
      <c r="F64" s="60"/>
      <c r="G64" s="60"/>
      <c r="H64" s="60" t="s">
        <v>228</v>
      </c>
      <c r="I64" s="60" t="s">
        <v>974</v>
      </c>
      <c r="J64" s="61" t="str">
        <f t="shared" si="2"/>
        <v>à collecter</v>
      </c>
      <c r="K64" s="175"/>
    </row>
    <row r="65" spans="1:11" s="1" customFormat="1" ht="54" customHeight="1" outlineLevel="1" x14ac:dyDescent="0.3">
      <c r="A65" s="54" t="s">
        <v>333</v>
      </c>
      <c r="B65" s="141">
        <v>830</v>
      </c>
      <c r="C65" s="122" t="s">
        <v>888</v>
      </c>
      <c r="D65" s="62" t="s">
        <v>539</v>
      </c>
      <c r="E65" s="55"/>
      <c r="F65" s="62" t="s">
        <v>924</v>
      </c>
      <c r="G65" s="63" t="s">
        <v>344</v>
      </c>
      <c r="H65" s="63"/>
      <c r="I65" s="63" t="s">
        <v>974</v>
      </c>
      <c r="J65" s="64" t="str">
        <f t="shared" si="2"/>
        <v>à collecter</v>
      </c>
      <c r="K65" s="175"/>
    </row>
    <row r="66" spans="1:11" s="1" customFormat="1" ht="37.950000000000003" customHeight="1" outlineLevel="1" x14ac:dyDescent="0.3">
      <c r="A66" s="54" t="s">
        <v>333</v>
      </c>
      <c r="B66" s="55">
        <v>394</v>
      </c>
      <c r="C66" s="120" t="s">
        <v>889</v>
      </c>
      <c r="D66" s="47"/>
      <c r="E66" s="55"/>
      <c r="F66" s="55"/>
      <c r="G66" s="55"/>
      <c r="H66" s="55"/>
      <c r="I66" s="55" t="s">
        <v>974</v>
      </c>
      <c r="J66" s="57" t="str">
        <f t="shared" si="2"/>
        <v>à collecter</v>
      </c>
      <c r="K66" s="175"/>
    </row>
    <row r="67" spans="1:11" s="1" customFormat="1" ht="37.950000000000003" customHeight="1" outlineLevel="1" x14ac:dyDescent="0.3">
      <c r="A67" s="54" t="s">
        <v>333</v>
      </c>
      <c r="B67" s="58" t="s">
        <v>345</v>
      </c>
      <c r="C67" s="121" t="s">
        <v>890</v>
      </c>
      <c r="D67" s="59" t="s">
        <v>346</v>
      </c>
      <c r="E67" s="526" t="s">
        <v>223</v>
      </c>
      <c r="F67" s="60"/>
      <c r="G67" s="60"/>
      <c r="H67" s="60" t="s">
        <v>228</v>
      </c>
      <c r="I67" s="60" t="s">
        <v>974</v>
      </c>
      <c r="J67" s="61" t="str">
        <f t="shared" ref="J67:J85" si="3">IF(OR("IME"=$B$1,"ITEP"=$B$1,"IEM"=$B$1,"IDA"=$B$1,"EEAP"=$B$1,"IDV"=$B$1,"MAS"=$B$1,"FAM/EAM"=$B$1,"CRP"=$B$1,"EANM"=$B$1,"EHPAD"=$B$1,"ESAT"=$B$1,"SSIAD"=$B$1,"SESSAD"=$B$1,"SAMSAH"=$B$1,"SPASAD"=$B$1,"SAVS"=$B$1,"CAMSP"=$B$1,"CMPP"=$B$1,"toutes les données"=$B$1,"IES"=$B$1),"à collecter","non concerné ")</f>
        <v>à collecter</v>
      </c>
      <c r="K67" s="175"/>
    </row>
    <row r="68" spans="1:11" s="1" customFormat="1" ht="37.950000000000003" customHeight="1" outlineLevel="1" x14ac:dyDescent="0.3">
      <c r="A68" s="54" t="s">
        <v>333</v>
      </c>
      <c r="B68" s="58">
        <v>404</v>
      </c>
      <c r="C68" s="121" t="s">
        <v>891</v>
      </c>
      <c r="D68" s="59" t="s">
        <v>347</v>
      </c>
      <c r="E68" s="526" t="s">
        <v>223</v>
      </c>
      <c r="F68" s="60"/>
      <c r="G68" s="60"/>
      <c r="H68" s="60" t="s">
        <v>228</v>
      </c>
      <c r="I68" s="60" t="s">
        <v>974</v>
      </c>
      <c r="J68" s="61" t="str">
        <f t="shared" si="3"/>
        <v>à collecter</v>
      </c>
      <c r="K68" s="175"/>
    </row>
    <row r="69" spans="1:11" s="1" customFormat="1" ht="37.950000000000003" customHeight="1" outlineLevel="1" x14ac:dyDescent="0.3">
      <c r="A69" s="54" t="s">
        <v>333</v>
      </c>
      <c r="B69" s="58">
        <v>405</v>
      </c>
      <c r="C69" s="121" t="s">
        <v>892</v>
      </c>
      <c r="D69" s="59" t="s">
        <v>348</v>
      </c>
      <c r="E69" s="526" t="s">
        <v>223</v>
      </c>
      <c r="F69" s="60"/>
      <c r="G69" s="60"/>
      <c r="H69" s="60" t="s">
        <v>228</v>
      </c>
      <c r="I69" s="60" t="s">
        <v>974</v>
      </c>
      <c r="J69" s="61" t="str">
        <f t="shared" si="3"/>
        <v>à collecter</v>
      </c>
      <c r="K69" s="175"/>
    </row>
    <row r="70" spans="1:11" s="1" customFormat="1" ht="37.950000000000003" customHeight="1" outlineLevel="1" x14ac:dyDescent="0.3">
      <c r="A70" s="54" t="s">
        <v>333</v>
      </c>
      <c r="B70" s="58">
        <v>406</v>
      </c>
      <c r="C70" s="121" t="s">
        <v>893</v>
      </c>
      <c r="D70" s="59" t="s">
        <v>349</v>
      </c>
      <c r="E70" s="526" t="s">
        <v>223</v>
      </c>
      <c r="F70" s="60"/>
      <c r="G70" s="60"/>
      <c r="H70" s="60" t="s">
        <v>228</v>
      </c>
      <c r="I70" s="60" t="s">
        <v>974</v>
      </c>
      <c r="J70" s="61" t="str">
        <f t="shared" si="3"/>
        <v>à collecter</v>
      </c>
      <c r="K70" s="175"/>
    </row>
    <row r="71" spans="1:11" s="1" customFormat="1" ht="37.950000000000003" customHeight="1" outlineLevel="1" x14ac:dyDescent="0.3">
      <c r="A71" s="54" t="s">
        <v>333</v>
      </c>
      <c r="B71" s="58">
        <v>407</v>
      </c>
      <c r="C71" s="121" t="s">
        <v>894</v>
      </c>
      <c r="D71" s="59" t="s">
        <v>350</v>
      </c>
      <c r="E71" s="526" t="s">
        <v>223</v>
      </c>
      <c r="F71" s="60"/>
      <c r="G71" s="60"/>
      <c r="H71" s="60" t="s">
        <v>228</v>
      </c>
      <c r="I71" s="60" t="s">
        <v>974</v>
      </c>
      <c r="J71" s="61" t="str">
        <f t="shared" si="3"/>
        <v>à collecter</v>
      </c>
      <c r="K71" s="175"/>
    </row>
    <row r="72" spans="1:11" s="1" customFormat="1" ht="37.950000000000003" customHeight="1" outlineLevel="1" x14ac:dyDescent="0.3">
      <c r="A72" s="54" t="s">
        <v>333</v>
      </c>
      <c r="B72" s="58">
        <v>408</v>
      </c>
      <c r="C72" s="121" t="s">
        <v>895</v>
      </c>
      <c r="D72" s="59" t="s">
        <v>351</v>
      </c>
      <c r="E72" s="526" t="s">
        <v>223</v>
      </c>
      <c r="F72" s="60"/>
      <c r="G72" s="60"/>
      <c r="H72" s="60" t="s">
        <v>228</v>
      </c>
      <c r="I72" s="60" t="s">
        <v>974</v>
      </c>
      <c r="J72" s="61" t="str">
        <f t="shared" si="3"/>
        <v>à collecter</v>
      </c>
      <c r="K72" s="175"/>
    </row>
    <row r="73" spans="1:11" s="1" customFormat="1" ht="37.950000000000003" customHeight="1" outlineLevel="1" x14ac:dyDescent="0.3">
      <c r="A73" s="54" t="s">
        <v>333</v>
      </c>
      <c r="B73" s="58">
        <v>409</v>
      </c>
      <c r="C73" s="121" t="s">
        <v>896</v>
      </c>
      <c r="D73" s="59" t="s">
        <v>352</v>
      </c>
      <c r="E73" s="526" t="s">
        <v>223</v>
      </c>
      <c r="F73" s="60"/>
      <c r="G73" s="60"/>
      <c r="H73" s="60" t="s">
        <v>228</v>
      </c>
      <c r="I73" s="60" t="s">
        <v>974</v>
      </c>
      <c r="J73" s="61" t="str">
        <f t="shared" si="3"/>
        <v>à collecter</v>
      </c>
      <c r="K73" s="175"/>
    </row>
    <row r="74" spans="1:11" s="1" customFormat="1" ht="37.950000000000003" customHeight="1" outlineLevel="1" x14ac:dyDescent="0.3">
      <c r="A74" s="54" t="s">
        <v>333</v>
      </c>
      <c r="B74" s="58">
        <v>410</v>
      </c>
      <c r="C74" s="121" t="s">
        <v>897</v>
      </c>
      <c r="D74" s="59" t="s">
        <v>353</v>
      </c>
      <c r="E74" s="526" t="s">
        <v>223</v>
      </c>
      <c r="F74" s="60"/>
      <c r="G74" s="60"/>
      <c r="H74" s="60" t="s">
        <v>228</v>
      </c>
      <c r="I74" s="60" t="s">
        <v>974</v>
      </c>
      <c r="J74" s="61" t="str">
        <f t="shared" si="3"/>
        <v>à collecter</v>
      </c>
      <c r="K74" s="175"/>
    </row>
    <row r="75" spans="1:11" s="1" customFormat="1" ht="37.950000000000003" customHeight="1" outlineLevel="1" x14ac:dyDescent="0.3">
      <c r="A75" s="54" t="s">
        <v>333</v>
      </c>
      <c r="B75" s="55">
        <v>411</v>
      </c>
      <c r="C75" s="122" t="s">
        <v>898</v>
      </c>
      <c r="D75" s="62" t="s">
        <v>775</v>
      </c>
      <c r="E75" s="55"/>
      <c r="F75" s="63" t="s">
        <v>354</v>
      </c>
      <c r="G75" s="63"/>
      <c r="H75" s="63"/>
      <c r="I75" s="63" t="s">
        <v>974</v>
      </c>
      <c r="J75" s="64" t="str">
        <f t="shared" si="3"/>
        <v>à collecter</v>
      </c>
      <c r="K75" s="175"/>
    </row>
    <row r="76" spans="1:11" s="1" customFormat="1" ht="37.950000000000003" customHeight="1" outlineLevel="1" x14ac:dyDescent="0.3">
      <c r="A76" s="54" t="s">
        <v>333</v>
      </c>
      <c r="B76" s="55">
        <v>412</v>
      </c>
      <c r="C76" s="120" t="s">
        <v>899</v>
      </c>
      <c r="D76" s="47"/>
      <c r="E76" s="55"/>
      <c r="F76" s="55"/>
      <c r="G76" s="55" t="s">
        <v>224</v>
      </c>
      <c r="H76" s="55"/>
      <c r="I76" s="55" t="s">
        <v>974</v>
      </c>
      <c r="J76" s="57" t="str">
        <f t="shared" si="3"/>
        <v>à collecter</v>
      </c>
      <c r="K76" s="175"/>
    </row>
    <row r="77" spans="1:11" s="1" customFormat="1" ht="37.950000000000003" customHeight="1" outlineLevel="1" x14ac:dyDescent="0.3">
      <c r="A77" s="54" t="s">
        <v>333</v>
      </c>
      <c r="B77" s="141">
        <v>418</v>
      </c>
      <c r="C77" s="122" t="s">
        <v>899</v>
      </c>
      <c r="D77" s="62" t="s">
        <v>549</v>
      </c>
      <c r="E77" s="55"/>
      <c r="F77" s="63" t="s">
        <v>922</v>
      </c>
      <c r="G77" s="65"/>
      <c r="H77" s="63"/>
      <c r="I77" s="63" t="s">
        <v>974</v>
      </c>
      <c r="J77" s="64" t="str">
        <f t="shared" si="3"/>
        <v>à collecter</v>
      </c>
      <c r="K77" s="175"/>
    </row>
    <row r="78" spans="1:11" s="1" customFormat="1" ht="37.950000000000003" customHeight="1" outlineLevel="1" x14ac:dyDescent="0.3">
      <c r="A78" s="54" t="s">
        <v>333</v>
      </c>
      <c r="B78" s="58">
        <v>419</v>
      </c>
      <c r="C78" s="121" t="s">
        <v>899</v>
      </c>
      <c r="D78" s="59" t="s">
        <v>358</v>
      </c>
      <c r="E78" s="526" t="s">
        <v>223</v>
      </c>
      <c r="F78" s="60"/>
      <c r="G78" s="60"/>
      <c r="H78" s="60" t="s">
        <v>228</v>
      </c>
      <c r="I78" s="60" t="s">
        <v>974</v>
      </c>
      <c r="J78" s="61" t="str">
        <f t="shared" si="3"/>
        <v>à collecter</v>
      </c>
      <c r="K78" s="175"/>
    </row>
    <row r="79" spans="1:11" s="1" customFormat="1" ht="37.950000000000003" customHeight="1" outlineLevel="1" x14ac:dyDescent="0.3">
      <c r="A79" s="54" t="s">
        <v>333</v>
      </c>
      <c r="B79" s="58">
        <v>812</v>
      </c>
      <c r="C79" s="121" t="s">
        <v>899</v>
      </c>
      <c r="D79" s="59" t="s">
        <v>360</v>
      </c>
      <c r="E79" s="526" t="s">
        <v>223</v>
      </c>
      <c r="F79" s="60"/>
      <c r="G79" s="60"/>
      <c r="H79" s="60" t="s">
        <v>228</v>
      </c>
      <c r="I79" s="60" t="s">
        <v>974</v>
      </c>
      <c r="J79" s="61" t="str">
        <f t="shared" si="3"/>
        <v>à collecter</v>
      </c>
      <c r="K79" s="175"/>
    </row>
    <row r="80" spans="1:11" s="1" customFormat="1" ht="37.950000000000003" customHeight="1" outlineLevel="1" x14ac:dyDescent="0.3">
      <c r="A80" s="54" t="s">
        <v>333</v>
      </c>
      <c r="B80" s="58">
        <v>420</v>
      </c>
      <c r="C80" s="121" t="s">
        <v>899</v>
      </c>
      <c r="D80" s="59" t="s">
        <v>355</v>
      </c>
      <c r="E80" s="526" t="s">
        <v>223</v>
      </c>
      <c r="F80" s="60"/>
      <c r="G80" s="60"/>
      <c r="H80" s="60" t="s">
        <v>228</v>
      </c>
      <c r="I80" s="60" t="s">
        <v>974</v>
      </c>
      <c r="J80" s="61" t="str">
        <f t="shared" si="3"/>
        <v>à collecter</v>
      </c>
      <c r="K80" s="175"/>
    </row>
    <row r="81" spans="1:11" s="1" customFormat="1" ht="37.950000000000003" customHeight="1" outlineLevel="1" x14ac:dyDescent="0.3">
      <c r="A81" s="54" t="s">
        <v>333</v>
      </c>
      <c r="B81" s="58">
        <v>421</v>
      </c>
      <c r="C81" s="121" t="s">
        <v>899</v>
      </c>
      <c r="D81" s="59" t="s">
        <v>356</v>
      </c>
      <c r="E81" s="526" t="s">
        <v>223</v>
      </c>
      <c r="F81" s="60"/>
      <c r="G81" s="60"/>
      <c r="H81" s="60" t="s">
        <v>228</v>
      </c>
      <c r="I81" s="60" t="s">
        <v>974</v>
      </c>
      <c r="J81" s="61" t="str">
        <f t="shared" si="3"/>
        <v>à collecter</v>
      </c>
      <c r="K81" s="175"/>
    </row>
    <row r="82" spans="1:11" s="1" customFormat="1" ht="37.950000000000003" customHeight="1" outlineLevel="1" x14ac:dyDescent="0.3">
      <c r="A82" s="54" t="s">
        <v>333</v>
      </c>
      <c r="B82" s="58">
        <v>422</v>
      </c>
      <c r="C82" s="121" t="s">
        <v>899</v>
      </c>
      <c r="D82" s="59" t="s">
        <v>359</v>
      </c>
      <c r="E82" s="526" t="s">
        <v>223</v>
      </c>
      <c r="F82" s="60"/>
      <c r="G82" s="60"/>
      <c r="H82" s="60" t="s">
        <v>228</v>
      </c>
      <c r="I82" s="60" t="s">
        <v>974</v>
      </c>
      <c r="J82" s="61" t="str">
        <f t="shared" si="3"/>
        <v>à collecter</v>
      </c>
      <c r="K82" s="175"/>
    </row>
    <row r="83" spans="1:11" s="1" customFormat="1" ht="37.950000000000003" customHeight="1" outlineLevel="1" x14ac:dyDescent="0.3">
      <c r="A83" s="54" t="s">
        <v>333</v>
      </c>
      <c r="B83" s="58">
        <v>813</v>
      </c>
      <c r="C83" s="121" t="s">
        <v>899</v>
      </c>
      <c r="D83" s="59" t="s">
        <v>357</v>
      </c>
      <c r="E83" s="526" t="s">
        <v>223</v>
      </c>
      <c r="F83" s="60"/>
      <c r="G83" s="60"/>
      <c r="H83" s="60" t="s">
        <v>228</v>
      </c>
      <c r="I83" s="60" t="s">
        <v>974</v>
      </c>
      <c r="J83" s="61" t="str">
        <f t="shared" si="3"/>
        <v>à collecter</v>
      </c>
      <c r="K83" s="175"/>
    </row>
    <row r="84" spans="1:11" s="1" customFormat="1" ht="66" customHeight="1" outlineLevel="1" x14ac:dyDescent="0.3">
      <c r="A84" s="54" t="s">
        <v>333</v>
      </c>
      <c r="B84" s="137">
        <v>424</v>
      </c>
      <c r="C84" s="138" t="s">
        <v>899</v>
      </c>
      <c r="D84" s="134" t="s">
        <v>1126</v>
      </c>
      <c r="E84" s="531"/>
      <c r="F84" s="134" t="s">
        <v>923</v>
      </c>
      <c r="G84" s="135"/>
      <c r="H84" s="135"/>
      <c r="I84" s="135" t="s">
        <v>974</v>
      </c>
      <c r="J84" s="136" t="str">
        <f t="shared" si="3"/>
        <v>à collecter</v>
      </c>
      <c r="K84" s="175"/>
    </row>
    <row r="85" spans="1:11" s="1" customFormat="1" ht="37.950000000000003" customHeight="1" outlineLevel="1" thickBot="1" x14ac:dyDescent="0.35">
      <c r="A85" s="66" t="s">
        <v>333</v>
      </c>
      <c r="B85" s="67">
        <v>425</v>
      </c>
      <c r="C85" s="124" t="s">
        <v>899</v>
      </c>
      <c r="D85" s="68" t="s">
        <v>1119</v>
      </c>
      <c r="E85" s="67"/>
      <c r="F85" s="69"/>
      <c r="G85" s="69"/>
      <c r="H85" s="69"/>
      <c r="I85" s="69" t="s">
        <v>974</v>
      </c>
      <c r="J85" s="70" t="str">
        <f t="shared" si="3"/>
        <v>à collecter</v>
      </c>
      <c r="K85" s="175"/>
    </row>
    <row r="86" spans="1:11" s="1" customFormat="1" ht="16.2" customHeight="1" outlineLevel="1" thickBot="1" x14ac:dyDescent="0.35">
      <c r="A86" s="308"/>
      <c r="B86" s="309"/>
      <c r="C86" s="310"/>
      <c r="D86" s="311"/>
      <c r="E86" s="532"/>
      <c r="F86" s="313"/>
      <c r="G86" s="312"/>
      <c r="H86" s="312"/>
      <c r="I86" s="176"/>
      <c r="J86" s="312"/>
      <c r="K86" s="177"/>
    </row>
    <row r="87" spans="1:11" s="1" customFormat="1" ht="34.950000000000003" customHeight="1" outlineLevel="1" thickBot="1" x14ac:dyDescent="0.35">
      <c r="A87" s="48" t="s">
        <v>333</v>
      </c>
      <c r="B87" s="53"/>
      <c r="C87" s="53"/>
      <c r="D87" s="47"/>
      <c r="E87" s="529"/>
      <c r="F87" s="3"/>
      <c r="G87" s="46"/>
      <c r="H87" s="46"/>
      <c r="I87" s="46"/>
      <c r="J87" s="46"/>
    </row>
    <row r="88" spans="1:11" s="1" customFormat="1" ht="37.950000000000003" customHeight="1" outlineLevel="1" thickBot="1" x14ac:dyDescent="0.35">
      <c r="A88" s="50" t="s">
        <v>333</v>
      </c>
      <c r="B88" s="51">
        <v>429</v>
      </c>
      <c r="C88" s="51" t="s">
        <v>900</v>
      </c>
      <c r="D88" s="168" t="s">
        <v>203</v>
      </c>
      <c r="E88" s="533" t="s">
        <v>223</v>
      </c>
      <c r="F88" s="52"/>
      <c r="G88" s="52"/>
      <c r="H88" s="52"/>
      <c r="I88" s="52" t="s">
        <v>974</v>
      </c>
      <c r="J88" s="52" t="str">
        <f>IF(OR("IME"=$B$1,"ITEP"=$B$1,"IEM"=$B$1,"IDA"=$B$1,"EEAP"=$B$1,"IDV"=$B$1,"MAS"=$B$1,"FAM/EAM"=$B$1,"CRP"=$B$1,"EANM"=$B$1,"EHPAD"=$B$1,"ESAT"=$B$1,"SSIAD"=$B$1,"SESSAD"=$B$1,"SAMSAH"=$B$1,"SPASAD"=$B$1,"SAVS"=$B$1,"CAMSP"=$B$1,"CMPP"=$B$1,"toutes les données"=$B$1,"IES"=$B$1),"à collecter","non concerné ")</f>
        <v>à collecter</v>
      </c>
    </row>
    <row r="89" spans="1:11" ht="37.950000000000003" customHeight="1" x14ac:dyDescent="0.3">
      <c r="J89" s="1"/>
      <c r="K89" s="1"/>
    </row>
    <row r="90" spans="1:11" ht="37.950000000000003" customHeight="1" x14ac:dyDescent="0.3">
      <c r="J90" s="1"/>
      <c r="K90" s="1"/>
    </row>
    <row r="91" spans="1:11" ht="37.950000000000003" customHeight="1" x14ac:dyDescent="0.3">
      <c r="J91" s="1"/>
      <c r="K91" s="1"/>
    </row>
    <row r="92" spans="1:11" ht="37.950000000000003" customHeight="1" x14ac:dyDescent="0.3">
      <c r="J92" s="1"/>
      <c r="K92" s="1"/>
    </row>
    <row r="93" spans="1:11" ht="37.950000000000003" customHeight="1" x14ac:dyDescent="0.3">
      <c r="J93" s="1"/>
      <c r="K93" s="1"/>
    </row>
    <row r="94" spans="1:11" ht="37.950000000000003" customHeight="1" x14ac:dyDescent="0.3">
      <c r="J94" s="1"/>
      <c r="K94" s="1"/>
    </row>
    <row r="95" spans="1:11" ht="37.950000000000003" customHeight="1" x14ac:dyDescent="0.3">
      <c r="J95" s="1"/>
      <c r="K95" s="1"/>
    </row>
    <row r="96" spans="1:11" ht="37.950000000000003" customHeight="1" x14ac:dyDescent="0.3">
      <c r="J96" s="1"/>
      <c r="K96" s="1"/>
    </row>
    <row r="97" spans="10:11" ht="37.950000000000003" customHeight="1" x14ac:dyDescent="0.3">
      <c r="J97" s="1"/>
      <c r="K97" s="1"/>
    </row>
    <row r="98" spans="10:11" ht="37.950000000000003" customHeight="1" x14ac:dyDescent="0.3">
      <c r="J98" s="1"/>
      <c r="K98" s="1"/>
    </row>
    <row r="99" spans="10:11" ht="37.950000000000003" customHeight="1" x14ac:dyDescent="0.3">
      <c r="J99" s="1"/>
      <c r="K99" s="1"/>
    </row>
    <row r="100" spans="10:11" ht="37.950000000000003" customHeight="1" x14ac:dyDescent="0.3">
      <c r="J100" s="1"/>
      <c r="K100" s="1"/>
    </row>
    <row r="101" spans="10:11" ht="37.950000000000003" customHeight="1" x14ac:dyDescent="0.3">
      <c r="J101" s="1"/>
      <c r="K101" s="1"/>
    </row>
    <row r="102" spans="10:11" ht="37.950000000000003" customHeight="1" x14ac:dyDescent="0.3">
      <c r="J102" s="1"/>
      <c r="K102" s="1"/>
    </row>
    <row r="103" spans="10:11" ht="37.950000000000003" customHeight="1" x14ac:dyDescent="0.3">
      <c r="J103" s="1"/>
      <c r="K103" s="1"/>
    </row>
    <row r="104" spans="10:11" ht="37.950000000000003" customHeight="1" x14ac:dyDescent="0.3">
      <c r="J104" s="1"/>
      <c r="K104" s="1"/>
    </row>
    <row r="105" spans="10:11" ht="37.950000000000003" customHeight="1" x14ac:dyDescent="0.3">
      <c r="J105" s="1"/>
      <c r="K105" s="1"/>
    </row>
    <row r="106" spans="10:11" ht="37.950000000000003" customHeight="1" x14ac:dyDescent="0.3">
      <c r="J106" s="1"/>
      <c r="K106" s="1"/>
    </row>
    <row r="107" spans="10:11" ht="37.950000000000003" customHeight="1" x14ac:dyDescent="0.3">
      <c r="J107" s="1"/>
      <c r="K107" s="1"/>
    </row>
    <row r="108" spans="10:11" ht="37.950000000000003" customHeight="1" x14ac:dyDescent="0.3">
      <c r="J108" s="1"/>
      <c r="K108" s="1"/>
    </row>
    <row r="109" spans="10:11" ht="37.950000000000003" customHeight="1" x14ac:dyDescent="0.3">
      <c r="J109" s="1"/>
      <c r="K109" s="1"/>
    </row>
    <row r="110" spans="10:11" ht="37.950000000000003" customHeight="1" x14ac:dyDescent="0.3">
      <c r="J110" s="1"/>
      <c r="K110" s="1"/>
    </row>
    <row r="111" spans="10:11" ht="37.950000000000003" customHeight="1" x14ac:dyDescent="0.3">
      <c r="J111" s="1"/>
      <c r="K111" s="1"/>
    </row>
    <row r="112" spans="10:11" ht="37.950000000000003" customHeight="1" x14ac:dyDescent="0.3">
      <c r="J112" s="1"/>
      <c r="K112" s="1"/>
    </row>
    <row r="113" spans="10:11" ht="37.950000000000003" customHeight="1" x14ac:dyDescent="0.3">
      <c r="J113" s="1"/>
      <c r="K113" s="1"/>
    </row>
    <row r="114" spans="10:11" ht="37.950000000000003" customHeight="1" x14ac:dyDescent="0.3">
      <c r="J114" s="1"/>
      <c r="K114" s="1"/>
    </row>
    <row r="115" spans="10:11" ht="37.950000000000003" customHeight="1" x14ac:dyDescent="0.3">
      <c r="J115" s="1"/>
      <c r="K115" s="1"/>
    </row>
    <row r="116" spans="10:11" ht="37.950000000000003" customHeight="1" x14ac:dyDescent="0.3">
      <c r="J116" s="1"/>
      <c r="K116" s="1"/>
    </row>
    <row r="117" spans="10:11" ht="37.950000000000003" customHeight="1" x14ac:dyDescent="0.3">
      <c r="J117" s="1"/>
      <c r="K117" s="1"/>
    </row>
    <row r="118" spans="10:11" ht="37.950000000000003" customHeight="1" x14ac:dyDescent="0.3">
      <c r="J118" s="1"/>
      <c r="K118" s="1"/>
    </row>
    <row r="119" spans="10:11" ht="37.950000000000003" customHeight="1" x14ac:dyDescent="0.3">
      <c r="J119" s="1"/>
      <c r="K119" s="1"/>
    </row>
    <row r="120" spans="10:11" ht="37.950000000000003" customHeight="1" x14ac:dyDescent="0.3">
      <c r="J120" s="1"/>
      <c r="K120" s="1"/>
    </row>
    <row r="121" spans="10:11" ht="37.950000000000003" customHeight="1" x14ac:dyDescent="0.3">
      <c r="J121" s="1"/>
      <c r="K121" s="1"/>
    </row>
    <row r="122" spans="10:11" ht="37.950000000000003" customHeight="1" x14ac:dyDescent="0.3">
      <c r="J122" s="1"/>
      <c r="K122" s="1"/>
    </row>
    <row r="123" spans="10:11" ht="37.950000000000003" customHeight="1" x14ac:dyDescent="0.3">
      <c r="J123" s="1"/>
      <c r="K123" s="1"/>
    </row>
    <row r="124" spans="10:11" ht="37.950000000000003" customHeight="1" x14ac:dyDescent="0.3">
      <c r="J124" s="1"/>
      <c r="K124" s="1"/>
    </row>
    <row r="125" spans="10:11" ht="37.950000000000003" customHeight="1" x14ac:dyDescent="0.3">
      <c r="J125" s="1"/>
      <c r="K125" s="1"/>
    </row>
    <row r="126" spans="10:11" ht="37.950000000000003" customHeight="1" x14ac:dyDescent="0.3">
      <c r="J126" s="1"/>
      <c r="K126" s="1"/>
    </row>
    <row r="127" spans="10:11" ht="37.950000000000003" customHeight="1" x14ac:dyDescent="0.3">
      <c r="J127" s="1"/>
      <c r="K127" s="1"/>
    </row>
    <row r="128" spans="10:11" ht="37.950000000000003" customHeight="1" x14ac:dyDescent="0.3">
      <c r="J128" s="1"/>
      <c r="K128" s="1"/>
    </row>
    <row r="129" spans="10:11" ht="37.950000000000003" customHeight="1" x14ac:dyDescent="0.3">
      <c r="J129" s="1"/>
      <c r="K129" s="1"/>
    </row>
    <row r="130" spans="10:11" ht="37.950000000000003" customHeight="1" x14ac:dyDescent="0.3">
      <c r="J130" s="1"/>
      <c r="K130" s="1"/>
    </row>
    <row r="131" spans="10:11" ht="37.950000000000003" customHeight="1" x14ac:dyDescent="0.3">
      <c r="J131" s="1"/>
      <c r="K131" s="1"/>
    </row>
    <row r="132" spans="10:11" ht="37.950000000000003" customHeight="1" x14ac:dyDescent="0.3">
      <c r="J132" s="1"/>
      <c r="K132" s="1"/>
    </row>
    <row r="133" spans="10:11" ht="37.950000000000003" customHeight="1" x14ac:dyDescent="0.3">
      <c r="J133" s="1"/>
      <c r="K133" s="1"/>
    </row>
    <row r="134" spans="10:11" ht="37.950000000000003" customHeight="1" x14ac:dyDescent="0.3">
      <c r="J134" s="1"/>
      <c r="K134" s="1"/>
    </row>
    <row r="135" spans="10:11" ht="37.950000000000003" customHeight="1" x14ac:dyDescent="0.3">
      <c r="J135" s="1"/>
      <c r="K135" s="1"/>
    </row>
    <row r="136" spans="10:11" ht="37.950000000000003" customHeight="1" x14ac:dyDescent="0.3">
      <c r="J136" s="1"/>
      <c r="K136" s="1"/>
    </row>
    <row r="137" spans="10:11" ht="37.950000000000003" customHeight="1" x14ac:dyDescent="0.3">
      <c r="J137" s="1"/>
      <c r="K137" s="1"/>
    </row>
    <row r="138" spans="10:11" ht="37.950000000000003" customHeight="1" x14ac:dyDescent="0.3">
      <c r="J138" s="1"/>
      <c r="K138" s="1"/>
    </row>
    <row r="139" spans="10:11" ht="37.950000000000003" customHeight="1" x14ac:dyDescent="0.3">
      <c r="J139" s="1"/>
      <c r="K139" s="1"/>
    </row>
    <row r="140" spans="10:11" ht="37.950000000000003" customHeight="1" x14ac:dyDescent="0.3">
      <c r="J140" s="1"/>
      <c r="K140" s="1"/>
    </row>
    <row r="141" spans="10:11" ht="37.950000000000003" customHeight="1" x14ac:dyDescent="0.3">
      <c r="J141" s="1"/>
      <c r="K141" s="1"/>
    </row>
    <row r="142" spans="10:11" ht="37.950000000000003" customHeight="1" x14ac:dyDescent="0.3">
      <c r="J142" s="1"/>
      <c r="K142" s="1"/>
    </row>
    <row r="143" spans="10:11" ht="37.950000000000003" customHeight="1" x14ac:dyDescent="0.3">
      <c r="J143" s="1"/>
      <c r="K143" s="1"/>
    </row>
    <row r="144" spans="10:11" ht="37.950000000000003" customHeight="1" x14ac:dyDescent="0.3">
      <c r="J144" s="1"/>
      <c r="K144" s="1"/>
    </row>
    <row r="145" spans="10:11" ht="37.950000000000003" customHeight="1" x14ac:dyDescent="0.3">
      <c r="J145" s="1"/>
      <c r="K145" s="1"/>
    </row>
    <row r="146" spans="10:11" ht="37.950000000000003" customHeight="1" x14ac:dyDescent="0.3">
      <c r="J146" s="1"/>
      <c r="K146" s="1"/>
    </row>
    <row r="147" spans="10:11" ht="37.950000000000003" customHeight="1" x14ac:dyDescent="0.3">
      <c r="J147" s="1"/>
      <c r="K147" s="1"/>
    </row>
    <row r="148" spans="10:11" ht="37.950000000000003" customHeight="1" x14ac:dyDescent="0.3">
      <c r="J148" s="1"/>
      <c r="K148" s="1"/>
    </row>
    <row r="149" spans="10:11" ht="37.950000000000003" customHeight="1" x14ac:dyDescent="0.3">
      <c r="J149" s="1"/>
      <c r="K149" s="1"/>
    </row>
    <row r="150" spans="10:11" ht="37.950000000000003" customHeight="1" x14ac:dyDescent="0.3">
      <c r="J150" s="1"/>
      <c r="K150" s="1"/>
    </row>
    <row r="151" spans="10:11" ht="37.950000000000003" customHeight="1" x14ac:dyDescent="0.3">
      <c r="J151" s="1"/>
      <c r="K151" s="1"/>
    </row>
    <row r="152" spans="10:11" ht="37.950000000000003" customHeight="1" x14ac:dyDescent="0.3">
      <c r="J152" s="1"/>
      <c r="K152" s="1"/>
    </row>
    <row r="153" spans="10:11" ht="37.950000000000003" customHeight="1" x14ac:dyDescent="0.3">
      <c r="J153" s="1"/>
      <c r="K153" s="1"/>
    </row>
    <row r="154" spans="10:11" ht="37.950000000000003" customHeight="1" x14ac:dyDescent="0.3">
      <c r="J154" s="1"/>
      <c r="K154" s="1"/>
    </row>
    <row r="155" spans="10:11" ht="37.950000000000003" customHeight="1" x14ac:dyDescent="0.3">
      <c r="J155" s="1"/>
      <c r="K155" s="1"/>
    </row>
    <row r="156" spans="10:11" ht="37.950000000000003" customHeight="1" x14ac:dyDescent="0.3">
      <c r="J156" s="1"/>
      <c r="K156" s="1"/>
    </row>
    <row r="157" spans="10:11" ht="37.950000000000003" customHeight="1" x14ac:dyDescent="0.3">
      <c r="J157" s="1"/>
      <c r="K157" s="1"/>
    </row>
    <row r="158" spans="10:11" ht="37.950000000000003" customHeight="1" x14ac:dyDescent="0.3">
      <c r="J158" s="1"/>
      <c r="K158" s="1"/>
    </row>
    <row r="159" spans="10:11" ht="37.950000000000003" customHeight="1" x14ac:dyDescent="0.3">
      <c r="J159" s="1"/>
      <c r="K159" s="1"/>
    </row>
    <row r="160" spans="10:11" ht="37.950000000000003" customHeight="1" x14ac:dyDescent="0.3">
      <c r="J160" s="1"/>
      <c r="K160" s="1"/>
    </row>
    <row r="161" spans="10:11" ht="37.950000000000003" customHeight="1" x14ac:dyDescent="0.3">
      <c r="J161" s="1"/>
      <c r="K161" s="1"/>
    </row>
    <row r="162" spans="10:11" ht="37.950000000000003" customHeight="1" x14ac:dyDescent="0.3">
      <c r="J162" s="1"/>
      <c r="K162" s="1"/>
    </row>
    <row r="163" spans="10:11" ht="37.950000000000003" customHeight="1" x14ac:dyDescent="0.3">
      <c r="J163" s="1"/>
      <c r="K163" s="1"/>
    </row>
    <row r="164" spans="10:11" ht="37.950000000000003" customHeight="1" x14ac:dyDescent="0.3">
      <c r="J164" s="1"/>
      <c r="K164" s="1"/>
    </row>
    <row r="165" spans="10:11" ht="37.950000000000003" customHeight="1" x14ac:dyDescent="0.3">
      <c r="J165" s="1"/>
      <c r="K165" s="1"/>
    </row>
    <row r="166" spans="10:11" ht="37.950000000000003" customHeight="1" x14ac:dyDescent="0.3">
      <c r="J166" s="1"/>
      <c r="K166" s="1"/>
    </row>
    <row r="167" spans="10:11" ht="37.950000000000003" customHeight="1" x14ac:dyDescent="0.3">
      <c r="J167" s="1"/>
      <c r="K167" s="1"/>
    </row>
    <row r="168" spans="10:11" ht="37.950000000000003" customHeight="1" x14ac:dyDescent="0.3">
      <c r="J168" s="1"/>
      <c r="K168" s="1"/>
    </row>
    <row r="169" spans="10:11" ht="37.950000000000003" customHeight="1" x14ac:dyDescent="0.3">
      <c r="J169" s="1"/>
      <c r="K169" s="1"/>
    </row>
    <row r="170" spans="10:11" ht="37.950000000000003" customHeight="1" x14ac:dyDescent="0.3">
      <c r="J170" s="1"/>
      <c r="K170" s="1"/>
    </row>
    <row r="171" spans="10:11" ht="37.950000000000003" customHeight="1" x14ac:dyDescent="0.3">
      <c r="J171" s="1"/>
      <c r="K171" s="1"/>
    </row>
    <row r="172" spans="10:11" ht="37.950000000000003" customHeight="1" x14ac:dyDescent="0.3">
      <c r="J172" s="1"/>
      <c r="K172" s="1"/>
    </row>
    <row r="173" spans="10:11" ht="37.950000000000003" customHeight="1" x14ac:dyDescent="0.3">
      <c r="J173" s="1"/>
      <c r="K173" s="1"/>
    </row>
    <row r="174" spans="10:11" ht="37.950000000000003" customHeight="1" x14ac:dyDescent="0.3">
      <c r="J174" s="1"/>
      <c r="K174" s="1"/>
    </row>
    <row r="175" spans="10:11" ht="37.950000000000003" customHeight="1" x14ac:dyDescent="0.3">
      <c r="J175" s="1"/>
      <c r="K175" s="1"/>
    </row>
    <row r="176" spans="10:11" ht="37.950000000000003" customHeight="1" x14ac:dyDescent="0.3">
      <c r="J176" s="1"/>
      <c r="K176" s="1"/>
    </row>
    <row r="177" spans="10:11" ht="37.950000000000003" customHeight="1" x14ac:dyDescent="0.3">
      <c r="J177" s="1"/>
      <c r="K177" s="1"/>
    </row>
    <row r="178" spans="10:11" ht="37.950000000000003" customHeight="1" x14ac:dyDescent="0.3">
      <c r="J178" s="1"/>
      <c r="K178" s="1"/>
    </row>
  </sheetData>
  <sheetProtection deleteColumns="0" deleteRows="0" sort="0" autoFilter="0" pivotTables="0"/>
  <conditionalFormatting sqref="K36">
    <cfRule type="cellIs" dxfId="53" priority="5" operator="equal">
      <formula>"à collecter"</formula>
    </cfRule>
  </conditionalFormatting>
  <conditionalFormatting sqref="J1:J2 J22:J1048576 J4:J20">
    <cfRule type="cellIs" dxfId="52" priority="3" operator="equal">
      <formula>"à collecter"</formula>
    </cfRule>
  </conditionalFormatting>
  <conditionalFormatting sqref="J21">
    <cfRule type="cellIs" dxfId="51" priority="2" operator="equal">
      <formula>"à collecter"</formula>
    </cfRule>
  </conditionalFormatting>
  <conditionalFormatting sqref="J3">
    <cfRule type="cellIs" dxfId="50" priority="1" operator="equal">
      <formula>"à collecter"</formula>
    </cfRule>
  </conditionalFormatting>
  <dataValidations count="1">
    <dataValidation type="list" allowBlank="1" showInputMessage="1" showErrorMessage="1" sqref="B1" xr:uid="{00000000-0002-0000-05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499984740745262"/>
    <pageSetUpPr fitToPage="1"/>
  </sheetPr>
  <dimension ref="A1:P95"/>
  <sheetViews>
    <sheetView zoomScale="60" zoomScaleNormal="60" zoomScaleSheetLayoutView="10" workbookViewId="0">
      <selection activeCell="B1" sqref="B1"/>
    </sheetView>
  </sheetViews>
  <sheetFormatPr baseColWidth="10" defaultColWidth="11.44140625" defaultRowHeight="37.950000000000003" customHeight="1" outlineLevelRow="1" outlineLevelCol="1" x14ac:dyDescent="0.3"/>
  <cols>
    <col min="1" max="1" width="15.6640625" style="1" customWidth="1"/>
    <col min="2" max="2" width="23.6640625" style="1" customWidth="1"/>
    <col min="3" max="3" width="32.6640625" style="1" customWidth="1"/>
    <col min="4" max="4" width="53.6640625" style="2" customWidth="1"/>
    <col min="5" max="5" width="30.6640625" style="1" customWidth="1"/>
    <col min="6" max="6" width="50.6640625" style="1" customWidth="1"/>
    <col min="7" max="8" width="25.6640625" style="1" customWidth="1"/>
    <col min="9" max="9" width="21.6640625" style="1" hidden="1" customWidth="1" outlineLevel="1"/>
    <col min="10" max="10" width="30.6640625" style="1" customWidth="1" collapsed="1"/>
    <col min="11" max="11" width="3.6640625" style="1" customWidth="1"/>
    <col min="12" max="12" width="16.6640625" style="1" customWidth="1"/>
    <col min="13" max="16384" width="11.44140625" style="1"/>
  </cols>
  <sheetData>
    <row r="1" spans="1:16" ht="59.7" customHeight="1" thickBot="1" x14ac:dyDescent="0.35">
      <c r="A1" s="158" t="s">
        <v>931</v>
      </c>
      <c r="B1" s="523" t="s">
        <v>943</v>
      </c>
      <c r="C1" s="392" t="s">
        <v>361</v>
      </c>
      <c r="D1" s="318"/>
      <c r="E1" s="319"/>
      <c r="F1" s="320"/>
      <c r="G1" s="320"/>
      <c r="H1" s="320"/>
      <c r="I1" s="320"/>
      <c r="J1" s="391"/>
      <c r="L1" s="90"/>
      <c r="M1" s="91"/>
    </row>
    <row r="2" spans="1:16" ht="16.2" customHeight="1" x14ac:dyDescent="0.3">
      <c r="A2" s="167"/>
      <c r="B2" s="48"/>
      <c r="C2" s="48"/>
      <c r="D2" s="49"/>
      <c r="E2" s="48"/>
      <c r="F2" s="156"/>
      <c r="G2" s="156"/>
      <c r="H2" s="156"/>
      <c r="I2" s="156"/>
      <c r="L2" s="90"/>
      <c r="M2" s="91"/>
    </row>
    <row r="3" spans="1:16" ht="73.2" customHeight="1" x14ac:dyDescent="0.3">
      <c r="A3" s="36" t="s">
        <v>828</v>
      </c>
      <c r="B3" s="37" t="s">
        <v>720</v>
      </c>
      <c r="C3" s="125" t="s">
        <v>964</v>
      </c>
      <c r="D3" s="37" t="s">
        <v>965</v>
      </c>
      <c r="E3" s="83" t="s">
        <v>966</v>
      </c>
      <c r="F3" s="37" t="s">
        <v>785</v>
      </c>
      <c r="G3" s="37" t="s">
        <v>963</v>
      </c>
      <c r="H3" s="37" t="s">
        <v>913</v>
      </c>
      <c r="I3" s="37" t="s">
        <v>941</v>
      </c>
      <c r="J3" s="37" t="s">
        <v>933</v>
      </c>
      <c r="K3" s="231"/>
      <c r="M3" s="32"/>
      <c r="N3" s="32"/>
      <c r="O3" s="32"/>
      <c r="P3" s="32"/>
    </row>
    <row r="4" spans="1:16" ht="14.7" customHeight="1" thickBot="1" x14ac:dyDescent="0.35">
      <c r="A4" s="263"/>
      <c r="B4" s="264"/>
      <c r="C4" s="264"/>
      <c r="D4" s="265"/>
      <c r="E4" s="336"/>
      <c r="F4" s="266"/>
      <c r="G4" s="266"/>
      <c r="H4" s="266"/>
      <c r="I4" s="266"/>
      <c r="J4" s="267"/>
    </row>
    <row r="5" spans="1:16" ht="49.95" customHeight="1" thickBot="1" x14ac:dyDescent="0.35">
      <c r="A5" s="395" t="s">
        <v>362</v>
      </c>
      <c r="B5" s="327"/>
      <c r="C5" s="327"/>
      <c r="D5" s="328"/>
      <c r="E5" s="327"/>
      <c r="F5" s="329"/>
      <c r="G5" s="329"/>
      <c r="H5" s="329"/>
      <c r="I5" s="329"/>
      <c r="J5" s="337"/>
      <c r="K5" s="321"/>
    </row>
    <row r="6" spans="1:16" ht="37.950000000000003" customHeight="1" outlineLevel="1" x14ac:dyDescent="0.3">
      <c r="A6" s="338" t="s">
        <v>362</v>
      </c>
      <c r="B6" s="339" t="s">
        <v>222</v>
      </c>
      <c r="C6" s="339"/>
      <c r="D6" s="340"/>
      <c r="E6" s="339"/>
      <c r="F6" s="341"/>
      <c r="G6" s="341"/>
      <c r="H6" s="341"/>
      <c r="I6" s="342"/>
      <c r="J6" s="364"/>
      <c r="K6" s="322"/>
    </row>
    <row r="7" spans="1:16" ht="54" customHeight="1" outlineLevel="1" x14ac:dyDescent="0.3">
      <c r="A7" s="258" t="s">
        <v>362</v>
      </c>
      <c r="B7" s="112">
        <v>430</v>
      </c>
      <c r="C7" s="112"/>
      <c r="D7" s="100" t="s">
        <v>363</v>
      </c>
      <c r="E7" s="112"/>
      <c r="F7" s="100" t="s">
        <v>364</v>
      </c>
      <c r="G7" s="80"/>
      <c r="H7" s="80"/>
      <c r="I7" s="80" t="s">
        <v>974</v>
      </c>
      <c r="J7" s="365" t="str">
        <f t="shared" ref="J7:J14" si="0">IF(OR("IME"=$B$1,"ITEP"=$B$1,"IEM"=$B$1,"IDA"=$B$1,"EEAP"=$B$1,"IDV"=$B$1,"MAS"=$B$1,"FAM/EAM"=$B$1,"CRP"=$B$1,"EANM"=$B$1,"EHPAD"=$B$1,"ESAT"=$B$1,"SSIAD"=$B$1,"SESSAD"=$B$1,"SAMSAH"=$B$1,"SPASAD"=$B$1,"SAVS"=$B$1,"CAMSP"=$B$1,"CMPP"=$B$1,"toutes les données"=$B$1,"IES"=$B$1),"à collecter","non concerné ")</f>
        <v>à collecter</v>
      </c>
      <c r="K7" s="323"/>
    </row>
    <row r="8" spans="1:16" ht="55.95" customHeight="1" outlineLevel="1" x14ac:dyDescent="0.3">
      <c r="A8" s="258" t="s">
        <v>362</v>
      </c>
      <c r="B8" s="112">
        <v>431</v>
      </c>
      <c r="C8" s="112"/>
      <c r="D8" s="100" t="s">
        <v>365</v>
      </c>
      <c r="E8" s="112"/>
      <c r="F8" s="100" t="s">
        <v>366</v>
      </c>
      <c r="G8" s="80"/>
      <c r="H8" s="80"/>
      <c r="I8" s="80" t="s">
        <v>974</v>
      </c>
      <c r="J8" s="365" t="str">
        <f t="shared" si="0"/>
        <v>à collecter</v>
      </c>
      <c r="K8" s="323"/>
    </row>
    <row r="9" spans="1:16" ht="37.950000000000003" customHeight="1" outlineLevel="1" x14ac:dyDescent="0.3">
      <c r="A9" s="258" t="s">
        <v>362</v>
      </c>
      <c r="B9" s="112">
        <v>433</v>
      </c>
      <c r="C9" s="343" t="s">
        <v>901</v>
      </c>
      <c r="D9" s="100"/>
      <c r="E9" s="112"/>
      <c r="F9" s="344"/>
      <c r="G9" s="112" t="s">
        <v>228</v>
      </c>
      <c r="H9" s="112" t="s">
        <v>367</v>
      </c>
      <c r="I9" s="112" t="s">
        <v>974</v>
      </c>
      <c r="J9" s="397" t="str">
        <f t="shared" si="0"/>
        <v>à collecter</v>
      </c>
      <c r="K9" s="323"/>
    </row>
    <row r="10" spans="1:16" ht="37.950000000000003" customHeight="1" outlineLevel="1" x14ac:dyDescent="0.3">
      <c r="A10" s="258" t="s">
        <v>362</v>
      </c>
      <c r="B10" s="345">
        <v>434</v>
      </c>
      <c r="C10" s="346" t="s">
        <v>901</v>
      </c>
      <c r="D10" s="183" t="s">
        <v>368</v>
      </c>
      <c r="E10" s="673" t="s">
        <v>223</v>
      </c>
      <c r="F10" s="183"/>
      <c r="G10" s="181"/>
      <c r="H10" s="181" t="s">
        <v>228</v>
      </c>
      <c r="I10" s="181" t="s">
        <v>974</v>
      </c>
      <c r="J10" s="398" t="str">
        <f t="shared" si="0"/>
        <v>à collecter</v>
      </c>
      <c r="K10" s="323"/>
    </row>
    <row r="11" spans="1:16" ht="37.950000000000003" customHeight="1" outlineLevel="1" x14ac:dyDescent="0.3">
      <c r="A11" s="258" t="s">
        <v>362</v>
      </c>
      <c r="B11" s="348">
        <v>435</v>
      </c>
      <c r="C11" s="346" t="s">
        <v>901</v>
      </c>
      <c r="D11" s="183" t="s">
        <v>369</v>
      </c>
      <c r="E11" s="673" t="s">
        <v>223</v>
      </c>
      <c r="F11" s="183"/>
      <c r="G11" s="181"/>
      <c r="H11" s="181" t="s">
        <v>228</v>
      </c>
      <c r="I11" s="181" t="s">
        <v>974</v>
      </c>
      <c r="J11" s="398" t="str">
        <f t="shared" si="0"/>
        <v>à collecter</v>
      </c>
      <c r="K11" s="323"/>
    </row>
    <row r="12" spans="1:16" ht="37.950000000000003" customHeight="1" outlineLevel="1" x14ac:dyDescent="0.3">
      <c r="A12" s="258" t="s">
        <v>362</v>
      </c>
      <c r="B12" s="112">
        <v>436</v>
      </c>
      <c r="C12" s="343" t="s">
        <v>902</v>
      </c>
      <c r="D12" s="100"/>
      <c r="E12" s="112"/>
      <c r="F12" s="344"/>
      <c r="G12" s="112" t="s">
        <v>228</v>
      </c>
      <c r="H12" s="112" t="s">
        <v>367</v>
      </c>
      <c r="I12" s="112" t="s">
        <v>974</v>
      </c>
      <c r="J12" s="397" t="str">
        <f t="shared" si="0"/>
        <v>à collecter</v>
      </c>
      <c r="K12" s="323"/>
    </row>
    <row r="13" spans="1:16" ht="37.950000000000003" customHeight="1" outlineLevel="1" x14ac:dyDescent="0.3">
      <c r="A13" s="258" t="s">
        <v>362</v>
      </c>
      <c r="B13" s="345">
        <v>437</v>
      </c>
      <c r="C13" s="346" t="s">
        <v>902</v>
      </c>
      <c r="D13" s="183" t="s">
        <v>370</v>
      </c>
      <c r="E13" s="673" t="s">
        <v>223</v>
      </c>
      <c r="F13" s="183"/>
      <c r="G13" s="181"/>
      <c r="H13" s="181" t="s">
        <v>228</v>
      </c>
      <c r="I13" s="181" t="s">
        <v>974</v>
      </c>
      <c r="J13" s="398" t="str">
        <f t="shared" si="0"/>
        <v>à collecter</v>
      </c>
      <c r="K13" s="323"/>
    </row>
    <row r="14" spans="1:16" ht="37.950000000000003" customHeight="1" outlineLevel="1" thickBot="1" x14ac:dyDescent="0.35">
      <c r="A14" s="79" t="s">
        <v>362</v>
      </c>
      <c r="B14" s="75">
        <v>438</v>
      </c>
      <c r="C14" s="399" t="s">
        <v>902</v>
      </c>
      <c r="D14" s="76" t="s">
        <v>371</v>
      </c>
      <c r="E14" s="674" t="s">
        <v>223</v>
      </c>
      <c r="F14" s="76"/>
      <c r="G14" s="77"/>
      <c r="H14" s="77" t="s">
        <v>228</v>
      </c>
      <c r="I14" s="77" t="s">
        <v>974</v>
      </c>
      <c r="J14" s="400" t="str">
        <f t="shared" si="0"/>
        <v>à collecter</v>
      </c>
      <c r="K14" s="323"/>
    </row>
    <row r="15" spans="1:16" ht="37.950000000000003" customHeight="1" outlineLevel="1" thickBot="1" x14ac:dyDescent="0.35">
      <c r="A15" s="349"/>
      <c r="B15" s="350"/>
      <c r="C15" s="350"/>
      <c r="D15" s="351"/>
      <c r="E15" s="350"/>
      <c r="F15" s="352"/>
      <c r="G15" s="352"/>
      <c r="H15" s="352"/>
      <c r="I15" s="352"/>
      <c r="J15" s="353"/>
      <c r="K15" s="324"/>
    </row>
    <row r="16" spans="1:16" ht="24" customHeight="1" thickBot="1" x14ac:dyDescent="0.35">
      <c r="A16" s="354"/>
      <c r="B16" s="355"/>
      <c r="C16" s="355"/>
      <c r="D16" s="356"/>
      <c r="E16" s="355"/>
      <c r="F16" s="356"/>
      <c r="G16" s="150"/>
      <c r="H16" s="150"/>
      <c r="I16" s="150"/>
      <c r="J16" s="357"/>
    </row>
    <row r="17" spans="1:11" ht="49.95" customHeight="1" thickBot="1" x14ac:dyDescent="0.35">
      <c r="A17" s="395" t="s">
        <v>372</v>
      </c>
      <c r="B17" s="327"/>
      <c r="C17" s="327"/>
      <c r="D17" s="328"/>
      <c r="E17" s="327"/>
      <c r="F17" s="329"/>
      <c r="G17" s="329"/>
      <c r="H17" s="329"/>
      <c r="I17" s="329"/>
      <c r="J17" s="337"/>
      <c r="K17" s="321"/>
    </row>
    <row r="18" spans="1:11" ht="37.950000000000003" customHeight="1" outlineLevel="1" x14ac:dyDescent="0.3">
      <c r="A18" s="338" t="s">
        <v>372</v>
      </c>
      <c r="B18" s="339" t="s">
        <v>222</v>
      </c>
      <c r="C18" s="339"/>
      <c r="D18" s="340"/>
      <c r="E18" s="339"/>
      <c r="F18" s="340"/>
      <c r="G18" s="340"/>
      <c r="H18" s="340"/>
      <c r="I18" s="359"/>
      <c r="J18" s="401"/>
      <c r="K18" s="374"/>
    </row>
    <row r="19" spans="1:11" ht="37.950000000000003" customHeight="1" outlineLevel="1" x14ac:dyDescent="0.3">
      <c r="A19" s="258" t="s">
        <v>372</v>
      </c>
      <c r="B19" s="112">
        <v>868</v>
      </c>
      <c r="C19" s="343" t="s">
        <v>903</v>
      </c>
      <c r="D19" s="100"/>
      <c r="E19" s="112"/>
      <c r="F19" s="344"/>
      <c r="G19" s="112" t="s">
        <v>780</v>
      </c>
      <c r="H19" s="112" t="s">
        <v>373</v>
      </c>
      <c r="I19" s="112" t="s">
        <v>974</v>
      </c>
      <c r="J19" s="397" t="str">
        <f t="shared" ref="J19:J35" si="1">IF(OR("IME"=$B$1,"ITEP"=$B$1,"IEM"=$B$1,"IDA"=$B$1,"EEAP"=$B$1,"IDV"=$B$1,"MAS"=$B$1,"FAM/EAM"=$B$1,"CRP"=$B$1,"EANM"=$B$1,"EHPAD"=$B$1,"ESAT"=$B$1,"SSIAD"=$B$1,"SESSAD"=$B$1,"SAMSAH"=$B$1,"SPASAD"=$B$1,"SAVS"=$B$1,"CAMSP"=$B$1,"CMPP"=$B$1,"toutes les données"=$B$1,"IES"=$B$1),"à collecter","non concerné ")</f>
        <v>à collecter</v>
      </c>
      <c r="K19" s="323"/>
    </row>
    <row r="20" spans="1:11" ht="37.950000000000003" customHeight="1" outlineLevel="1" x14ac:dyDescent="0.3">
      <c r="A20" s="258" t="s">
        <v>372</v>
      </c>
      <c r="B20" s="112">
        <v>869</v>
      </c>
      <c r="C20" s="360" t="s">
        <v>903</v>
      </c>
      <c r="D20" s="100" t="s">
        <v>374</v>
      </c>
      <c r="E20" s="112"/>
      <c r="F20" s="100"/>
      <c r="G20" s="80"/>
      <c r="H20" s="80"/>
      <c r="I20" s="80" t="s">
        <v>974</v>
      </c>
      <c r="J20" s="365" t="str">
        <f t="shared" si="1"/>
        <v>à collecter</v>
      </c>
      <c r="K20" s="323"/>
    </row>
    <row r="21" spans="1:11" ht="37.950000000000003" customHeight="1" outlineLevel="1" x14ac:dyDescent="0.3">
      <c r="A21" s="258" t="s">
        <v>372</v>
      </c>
      <c r="B21" s="348">
        <v>870</v>
      </c>
      <c r="C21" s="361" t="s">
        <v>903</v>
      </c>
      <c r="D21" s="183" t="s">
        <v>381</v>
      </c>
      <c r="E21" s="673" t="s">
        <v>223</v>
      </c>
      <c r="F21" s="183"/>
      <c r="G21" s="181"/>
      <c r="H21" s="181"/>
      <c r="I21" s="181" t="s">
        <v>974</v>
      </c>
      <c r="J21" s="398" t="str">
        <f t="shared" si="1"/>
        <v>à collecter</v>
      </c>
      <c r="K21" s="323"/>
    </row>
    <row r="22" spans="1:11" ht="37.950000000000003" customHeight="1" outlineLevel="1" x14ac:dyDescent="0.3">
      <c r="A22" s="258" t="s">
        <v>372</v>
      </c>
      <c r="B22" s="348">
        <v>871</v>
      </c>
      <c r="C22" s="361" t="s">
        <v>903</v>
      </c>
      <c r="D22" s="183" t="s">
        <v>375</v>
      </c>
      <c r="E22" s="673" t="s">
        <v>223</v>
      </c>
      <c r="F22" s="183"/>
      <c r="G22" s="181"/>
      <c r="H22" s="181" t="s">
        <v>228</v>
      </c>
      <c r="I22" s="181" t="s">
        <v>974</v>
      </c>
      <c r="J22" s="398" t="str">
        <f t="shared" si="1"/>
        <v>à collecter</v>
      </c>
      <c r="K22" s="323"/>
    </row>
    <row r="23" spans="1:11" ht="37.950000000000003" customHeight="1" outlineLevel="1" x14ac:dyDescent="0.3">
      <c r="A23" s="258" t="s">
        <v>372</v>
      </c>
      <c r="B23" s="348">
        <v>872</v>
      </c>
      <c r="C23" s="361" t="s">
        <v>903</v>
      </c>
      <c r="D23" s="183" t="s">
        <v>376</v>
      </c>
      <c r="E23" s="673" t="s">
        <v>223</v>
      </c>
      <c r="F23" s="183"/>
      <c r="G23" s="181"/>
      <c r="H23" s="181" t="s">
        <v>228</v>
      </c>
      <c r="I23" s="181" t="s">
        <v>974</v>
      </c>
      <c r="J23" s="398" t="str">
        <f t="shared" si="1"/>
        <v>à collecter</v>
      </c>
      <c r="K23" s="323"/>
    </row>
    <row r="24" spans="1:11" ht="37.950000000000003" customHeight="1" outlineLevel="1" x14ac:dyDescent="0.3">
      <c r="A24" s="258" t="s">
        <v>372</v>
      </c>
      <c r="B24" s="348">
        <v>873</v>
      </c>
      <c r="C24" s="361" t="s">
        <v>903</v>
      </c>
      <c r="D24" s="183" t="s">
        <v>377</v>
      </c>
      <c r="E24" s="673" t="s">
        <v>223</v>
      </c>
      <c r="F24" s="183"/>
      <c r="G24" s="181"/>
      <c r="H24" s="181" t="s">
        <v>228</v>
      </c>
      <c r="I24" s="181" t="s">
        <v>974</v>
      </c>
      <c r="J24" s="398" t="str">
        <f t="shared" si="1"/>
        <v>à collecter</v>
      </c>
      <c r="K24" s="323"/>
    </row>
    <row r="25" spans="1:11" ht="37.950000000000003" customHeight="1" outlineLevel="1" x14ac:dyDescent="0.3">
      <c r="A25" s="258" t="s">
        <v>372</v>
      </c>
      <c r="B25" s="348">
        <v>874</v>
      </c>
      <c r="C25" s="361" t="s">
        <v>903</v>
      </c>
      <c r="D25" s="183" t="s">
        <v>378</v>
      </c>
      <c r="E25" s="673" t="s">
        <v>223</v>
      </c>
      <c r="F25" s="183"/>
      <c r="G25" s="181"/>
      <c r="H25" s="181" t="s">
        <v>228</v>
      </c>
      <c r="I25" s="181" t="s">
        <v>974</v>
      </c>
      <c r="J25" s="398" t="str">
        <f t="shared" si="1"/>
        <v>à collecter</v>
      </c>
      <c r="K25" s="323"/>
    </row>
    <row r="26" spans="1:11" ht="37.950000000000003" customHeight="1" outlineLevel="1" x14ac:dyDescent="0.3">
      <c r="A26" s="258" t="s">
        <v>372</v>
      </c>
      <c r="B26" s="348">
        <v>875</v>
      </c>
      <c r="C26" s="361" t="s">
        <v>903</v>
      </c>
      <c r="D26" s="183" t="s">
        <v>379</v>
      </c>
      <c r="E26" s="673" t="s">
        <v>223</v>
      </c>
      <c r="F26" s="183"/>
      <c r="G26" s="181"/>
      <c r="H26" s="181" t="s">
        <v>228</v>
      </c>
      <c r="I26" s="181" t="s">
        <v>974</v>
      </c>
      <c r="J26" s="398" t="str">
        <f t="shared" si="1"/>
        <v>à collecter</v>
      </c>
      <c r="K26" s="323"/>
    </row>
    <row r="27" spans="1:11" ht="37.950000000000003" customHeight="1" outlineLevel="1" x14ac:dyDescent="0.3">
      <c r="A27" s="258" t="s">
        <v>372</v>
      </c>
      <c r="B27" s="348">
        <v>1034</v>
      </c>
      <c r="C27" s="361" t="s">
        <v>903</v>
      </c>
      <c r="D27" s="183" t="s">
        <v>380</v>
      </c>
      <c r="E27" s="673" t="s">
        <v>223</v>
      </c>
      <c r="F27" s="183"/>
      <c r="G27" s="181"/>
      <c r="H27" s="181" t="s">
        <v>228</v>
      </c>
      <c r="I27" s="181" t="s">
        <v>974</v>
      </c>
      <c r="J27" s="398" t="str">
        <f t="shared" si="1"/>
        <v>à collecter</v>
      </c>
      <c r="K27" s="323"/>
    </row>
    <row r="28" spans="1:11" ht="37.950000000000003" customHeight="1" outlineLevel="1" x14ac:dyDescent="0.3">
      <c r="A28" s="258" t="s">
        <v>372</v>
      </c>
      <c r="B28" s="112">
        <v>876</v>
      </c>
      <c r="C28" s="360" t="s">
        <v>903</v>
      </c>
      <c r="D28" s="100" t="s">
        <v>382</v>
      </c>
      <c r="E28" s="112"/>
      <c r="F28" s="100"/>
      <c r="G28" s="80"/>
      <c r="H28" s="80"/>
      <c r="I28" s="80" t="s">
        <v>974</v>
      </c>
      <c r="J28" s="365" t="str">
        <f t="shared" si="1"/>
        <v>à collecter</v>
      </c>
      <c r="K28" s="323"/>
    </row>
    <row r="29" spans="1:11" ht="37.950000000000003" customHeight="1" outlineLevel="1" x14ac:dyDescent="0.3">
      <c r="A29" s="258" t="s">
        <v>372</v>
      </c>
      <c r="B29" s="112">
        <v>877</v>
      </c>
      <c r="C29" s="343" t="s">
        <v>904</v>
      </c>
      <c r="D29" s="100"/>
      <c r="E29" s="112"/>
      <c r="F29" s="344"/>
      <c r="G29" s="112" t="s">
        <v>224</v>
      </c>
      <c r="H29" s="112" t="s">
        <v>392</v>
      </c>
      <c r="I29" s="112" t="s">
        <v>974</v>
      </c>
      <c r="J29" s="397" t="str">
        <f t="shared" si="1"/>
        <v>à collecter</v>
      </c>
      <c r="K29" s="323"/>
    </row>
    <row r="30" spans="1:11" ht="37.950000000000003" customHeight="1" outlineLevel="1" x14ac:dyDescent="0.3">
      <c r="A30" s="258" t="s">
        <v>372</v>
      </c>
      <c r="B30" s="112">
        <v>878</v>
      </c>
      <c r="C30" s="362" t="s">
        <v>904</v>
      </c>
      <c r="D30" s="100" t="s">
        <v>391</v>
      </c>
      <c r="E30" s="112"/>
      <c r="F30" s="100"/>
      <c r="G30" s="80"/>
      <c r="H30" s="80"/>
      <c r="I30" s="80" t="s">
        <v>974</v>
      </c>
      <c r="J30" s="365" t="str">
        <f t="shared" si="1"/>
        <v>à collecter</v>
      </c>
      <c r="K30" s="323"/>
    </row>
    <row r="31" spans="1:11" ht="37.950000000000003" customHeight="1" outlineLevel="1" x14ac:dyDescent="0.3">
      <c r="A31" s="258" t="s">
        <v>372</v>
      </c>
      <c r="B31" s="348">
        <v>879</v>
      </c>
      <c r="C31" s="346" t="s">
        <v>904</v>
      </c>
      <c r="D31" s="183" t="s">
        <v>383</v>
      </c>
      <c r="E31" s="347" t="s">
        <v>223</v>
      </c>
      <c r="F31" s="183"/>
      <c r="G31" s="181"/>
      <c r="H31" s="181" t="s">
        <v>228</v>
      </c>
      <c r="I31" s="80" t="s">
        <v>974</v>
      </c>
      <c r="J31" s="398" t="str">
        <f t="shared" si="1"/>
        <v>à collecter</v>
      </c>
      <c r="K31" s="323"/>
    </row>
    <row r="32" spans="1:11" ht="37.950000000000003" customHeight="1" outlineLevel="1" x14ac:dyDescent="0.3">
      <c r="A32" s="258" t="s">
        <v>372</v>
      </c>
      <c r="B32" s="348">
        <v>880</v>
      </c>
      <c r="C32" s="346" t="s">
        <v>904</v>
      </c>
      <c r="D32" s="183" t="s">
        <v>384</v>
      </c>
      <c r="E32" s="347" t="s">
        <v>223</v>
      </c>
      <c r="F32" s="183"/>
      <c r="G32" s="181"/>
      <c r="H32" s="181" t="s">
        <v>228</v>
      </c>
      <c r="I32" s="80" t="s">
        <v>974</v>
      </c>
      <c r="J32" s="398" t="str">
        <f t="shared" si="1"/>
        <v>à collecter</v>
      </c>
      <c r="K32" s="323"/>
    </row>
    <row r="33" spans="1:11" ht="37.950000000000003" customHeight="1" outlineLevel="1" x14ac:dyDescent="0.3">
      <c r="A33" s="258" t="s">
        <v>372</v>
      </c>
      <c r="B33" s="348">
        <v>881</v>
      </c>
      <c r="C33" s="346" t="s">
        <v>904</v>
      </c>
      <c r="D33" s="183" t="s">
        <v>385</v>
      </c>
      <c r="E33" s="347" t="s">
        <v>223</v>
      </c>
      <c r="F33" s="183"/>
      <c r="G33" s="181"/>
      <c r="H33" s="181" t="s">
        <v>228</v>
      </c>
      <c r="I33" s="80" t="s">
        <v>974</v>
      </c>
      <c r="J33" s="398" t="str">
        <f t="shared" si="1"/>
        <v>à collecter</v>
      </c>
      <c r="K33" s="323"/>
    </row>
    <row r="34" spans="1:11" ht="37.950000000000003" customHeight="1" outlineLevel="1" x14ac:dyDescent="0.3">
      <c r="A34" s="258" t="s">
        <v>372</v>
      </c>
      <c r="B34" s="348">
        <v>882</v>
      </c>
      <c r="C34" s="346" t="s">
        <v>904</v>
      </c>
      <c r="D34" s="183" t="s">
        <v>386</v>
      </c>
      <c r="E34" s="347" t="s">
        <v>223</v>
      </c>
      <c r="F34" s="183"/>
      <c r="G34" s="181"/>
      <c r="H34" s="181" t="s">
        <v>228</v>
      </c>
      <c r="I34" s="80" t="s">
        <v>974</v>
      </c>
      <c r="J34" s="398" t="str">
        <f t="shared" si="1"/>
        <v>à collecter</v>
      </c>
      <c r="K34" s="323"/>
    </row>
    <row r="35" spans="1:11" ht="37.950000000000003" customHeight="1" outlineLevel="1" x14ac:dyDescent="0.3">
      <c r="A35" s="258" t="s">
        <v>372</v>
      </c>
      <c r="B35" s="112">
        <v>883</v>
      </c>
      <c r="C35" s="343"/>
      <c r="D35" s="100" t="s">
        <v>1085</v>
      </c>
      <c r="E35" s="112"/>
      <c r="F35" s="100"/>
      <c r="G35" s="80"/>
      <c r="H35" s="80" t="s">
        <v>228</v>
      </c>
      <c r="I35" s="80" t="s">
        <v>974</v>
      </c>
      <c r="J35" s="365" t="str">
        <f t="shared" si="1"/>
        <v>à collecter</v>
      </c>
      <c r="K35" s="323"/>
    </row>
    <row r="36" spans="1:11" ht="37.950000000000003" customHeight="1" outlineLevel="1" x14ac:dyDescent="0.3">
      <c r="A36" s="258" t="s">
        <v>372</v>
      </c>
      <c r="B36" s="348">
        <v>884</v>
      </c>
      <c r="C36" s="346" t="s">
        <v>904</v>
      </c>
      <c r="D36" s="183" t="s">
        <v>387</v>
      </c>
      <c r="E36" s="347" t="s">
        <v>223</v>
      </c>
      <c r="F36" s="183"/>
      <c r="G36" s="181"/>
      <c r="H36" s="181" t="s">
        <v>228</v>
      </c>
      <c r="I36" s="80" t="s">
        <v>974</v>
      </c>
      <c r="J36" s="398" t="str">
        <f>IF(OR("IME"=$B$1,"ITEP"=$B$1,"IEM"=$B$1,,"IDA"=$B$1,"EEAP"=$B$1,"IDV"=$B$1,"MAS"=$B$1,"FAM/EAM"=$B$1,"CRP"=$B$1,"EANM"=$B$1,"EHPAD"=$B$1,"ESAT"=$B$1,"SSIAD"=$B$1,"SESSAD"=$B$1,"SAMSAH"=$B$1,"SPASAD"=$B$1,"SAVS"=$B$1,"CAMSP"=$B$1,"CMPP"=$B$1,"toutes les données"=$B$1,"IES"=$B$1),"à collecter","non concerné ")</f>
        <v>à collecter</v>
      </c>
      <c r="K36" s="323"/>
    </row>
    <row r="37" spans="1:11" ht="37.950000000000003" customHeight="1" outlineLevel="1" x14ac:dyDescent="0.3">
      <c r="A37" s="258" t="s">
        <v>372</v>
      </c>
      <c r="B37" s="348">
        <v>885</v>
      </c>
      <c r="C37" s="346" t="s">
        <v>904</v>
      </c>
      <c r="D37" s="183" t="s">
        <v>388</v>
      </c>
      <c r="E37" s="347" t="s">
        <v>223</v>
      </c>
      <c r="F37" s="183"/>
      <c r="G37" s="181"/>
      <c r="H37" s="181" t="s">
        <v>228</v>
      </c>
      <c r="I37" s="80" t="s">
        <v>974</v>
      </c>
      <c r="J37" s="398" t="str">
        <f t="shared" ref="J37:J62" si="2">IF(OR("IME"=$B$1,"ITEP"=$B$1,"IEM"=$B$1,"IDA"=$B$1,"EEAP"=$B$1,"IDV"=$B$1,"MAS"=$B$1,"FAM/EAM"=$B$1,"CRP"=$B$1,"EANM"=$B$1,"EHPAD"=$B$1,"ESAT"=$B$1,"SSIAD"=$B$1,"SESSAD"=$B$1,"SAMSAH"=$B$1,"SPASAD"=$B$1,"SAVS"=$B$1,"CAMSP"=$B$1,"CMPP"=$B$1,"toutes les données"=$B$1,"IES"=$B$1),"à collecter","non concerné ")</f>
        <v>à collecter</v>
      </c>
      <c r="K37" s="323"/>
    </row>
    <row r="38" spans="1:11" ht="37.950000000000003" customHeight="1" outlineLevel="1" x14ac:dyDescent="0.3">
      <c r="A38" s="258" t="s">
        <v>372</v>
      </c>
      <c r="B38" s="348">
        <v>886</v>
      </c>
      <c r="C38" s="346" t="s">
        <v>904</v>
      </c>
      <c r="D38" s="183" t="s">
        <v>389</v>
      </c>
      <c r="E38" s="347" t="s">
        <v>223</v>
      </c>
      <c r="F38" s="183"/>
      <c r="G38" s="181"/>
      <c r="H38" s="181" t="s">
        <v>228</v>
      </c>
      <c r="I38" s="80" t="s">
        <v>974</v>
      </c>
      <c r="J38" s="398" t="str">
        <f t="shared" si="2"/>
        <v>à collecter</v>
      </c>
      <c r="K38" s="323"/>
    </row>
    <row r="39" spans="1:11" ht="37.950000000000003" customHeight="1" outlineLevel="1" x14ac:dyDescent="0.3">
      <c r="A39" s="258" t="s">
        <v>372</v>
      </c>
      <c r="B39" s="348">
        <v>887</v>
      </c>
      <c r="C39" s="346" t="s">
        <v>904</v>
      </c>
      <c r="D39" s="183" t="s">
        <v>390</v>
      </c>
      <c r="E39" s="347" t="s">
        <v>223</v>
      </c>
      <c r="F39" s="183"/>
      <c r="G39" s="181"/>
      <c r="H39" s="181" t="s">
        <v>228</v>
      </c>
      <c r="I39" s="80" t="s">
        <v>974</v>
      </c>
      <c r="J39" s="398" t="str">
        <f t="shared" si="2"/>
        <v>à collecter</v>
      </c>
      <c r="K39" s="323"/>
    </row>
    <row r="40" spans="1:11" ht="37.950000000000003" customHeight="1" outlineLevel="1" x14ac:dyDescent="0.3">
      <c r="A40" s="258" t="s">
        <v>372</v>
      </c>
      <c r="B40" s="112">
        <v>901</v>
      </c>
      <c r="C40" s="343" t="s">
        <v>905</v>
      </c>
      <c r="D40" s="100"/>
      <c r="E40" s="112"/>
      <c r="F40" s="344"/>
      <c r="G40" s="112" t="s">
        <v>224</v>
      </c>
      <c r="H40" s="112" t="s">
        <v>392</v>
      </c>
      <c r="I40" s="112" t="s">
        <v>974</v>
      </c>
      <c r="J40" s="397" t="str">
        <f t="shared" si="2"/>
        <v>à collecter</v>
      </c>
      <c r="K40" s="323"/>
    </row>
    <row r="41" spans="1:11" ht="37.950000000000003" customHeight="1" outlineLevel="1" x14ac:dyDescent="0.3">
      <c r="A41" s="258" t="s">
        <v>372</v>
      </c>
      <c r="B41" s="348">
        <v>902</v>
      </c>
      <c r="C41" s="346" t="s">
        <v>905</v>
      </c>
      <c r="D41" s="183" t="s">
        <v>393</v>
      </c>
      <c r="E41" s="347" t="s">
        <v>223</v>
      </c>
      <c r="F41" s="183"/>
      <c r="G41" s="181"/>
      <c r="H41" s="181"/>
      <c r="I41" s="181" t="s">
        <v>974</v>
      </c>
      <c r="J41" s="398" t="str">
        <f t="shared" si="2"/>
        <v>à collecter</v>
      </c>
      <c r="K41" s="323"/>
    </row>
    <row r="42" spans="1:11" ht="37.950000000000003" customHeight="1" outlineLevel="1" x14ac:dyDescent="0.3">
      <c r="A42" s="258" t="s">
        <v>372</v>
      </c>
      <c r="B42" s="348">
        <v>903</v>
      </c>
      <c r="C42" s="346" t="s">
        <v>905</v>
      </c>
      <c r="D42" s="183" t="s">
        <v>394</v>
      </c>
      <c r="E42" s="347" t="s">
        <v>223</v>
      </c>
      <c r="F42" s="183"/>
      <c r="G42" s="181"/>
      <c r="H42" s="181"/>
      <c r="I42" s="181" t="s">
        <v>974</v>
      </c>
      <c r="J42" s="398" t="str">
        <f t="shared" si="2"/>
        <v>à collecter</v>
      </c>
      <c r="K42" s="323"/>
    </row>
    <row r="43" spans="1:11" ht="37.950000000000003" customHeight="1" outlineLevel="1" x14ac:dyDescent="0.3">
      <c r="A43" s="258" t="s">
        <v>372</v>
      </c>
      <c r="B43" s="112">
        <v>920</v>
      </c>
      <c r="C43" s="343" t="s">
        <v>906</v>
      </c>
      <c r="D43" s="100"/>
      <c r="E43" s="112"/>
      <c r="F43" s="344"/>
      <c r="G43" s="112"/>
      <c r="H43" s="112" t="s">
        <v>339</v>
      </c>
      <c r="I43" s="112" t="s">
        <v>974</v>
      </c>
      <c r="J43" s="397" t="str">
        <f t="shared" si="2"/>
        <v>à collecter</v>
      </c>
      <c r="K43" s="323"/>
    </row>
    <row r="44" spans="1:11" ht="37.950000000000003" customHeight="1" outlineLevel="1" x14ac:dyDescent="0.3">
      <c r="A44" s="258" t="s">
        <v>372</v>
      </c>
      <c r="B44" s="348">
        <v>921</v>
      </c>
      <c r="C44" s="346" t="s">
        <v>906</v>
      </c>
      <c r="D44" s="183" t="s">
        <v>395</v>
      </c>
      <c r="E44" s="347" t="s">
        <v>223</v>
      </c>
      <c r="F44" s="183"/>
      <c r="G44" s="181"/>
      <c r="H44" s="181" t="s">
        <v>228</v>
      </c>
      <c r="I44" s="181" t="s">
        <v>974</v>
      </c>
      <c r="J44" s="398" t="str">
        <f t="shared" si="2"/>
        <v>à collecter</v>
      </c>
      <c r="K44" s="323"/>
    </row>
    <row r="45" spans="1:11" ht="37.950000000000003" customHeight="1" outlineLevel="1" x14ac:dyDescent="0.3">
      <c r="A45" s="258" t="s">
        <v>372</v>
      </c>
      <c r="B45" s="112">
        <v>922</v>
      </c>
      <c r="C45" s="362" t="s">
        <v>906</v>
      </c>
      <c r="D45" s="100" t="s">
        <v>403</v>
      </c>
      <c r="E45" s="112"/>
      <c r="F45" s="100"/>
      <c r="G45" s="80"/>
      <c r="H45" s="80" t="s">
        <v>228</v>
      </c>
      <c r="I45" s="80" t="s">
        <v>974</v>
      </c>
      <c r="J45" s="365" t="str">
        <f t="shared" si="2"/>
        <v>à collecter</v>
      </c>
      <c r="K45" s="323"/>
    </row>
    <row r="46" spans="1:11" ht="37.950000000000003" customHeight="1" outlineLevel="1" x14ac:dyDescent="0.3">
      <c r="A46" s="258" t="s">
        <v>372</v>
      </c>
      <c r="B46" s="348">
        <v>1005</v>
      </c>
      <c r="C46" s="346" t="s">
        <v>906</v>
      </c>
      <c r="D46" s="183" t="s">
        <v>396</v>
      </c>
      <c r="E46" s="347" t="s">
        <v>223</v>
      </c>
      <c r="F46" s="183"/>
      <c r="G46" s="181"/>
      <c r="H46" s="181" t="s">
        <v>228</v>
      </c>
      <c r="I46" s="181" t="s">
        <v>974</v>
      </c>
      <c r="J46" s="398" t="str">
        <f t="shared" si="2"/>
        <v>à collecter</v>
      </c>
      <c r="K46" s="323"/>
    </row>
    <row r="47" spans="1:11" ht="37.950000000000003" customHeight="1" outlineLevel="1" x14ac:dyDescent="0.3">
      <c r="A47" s="258" t="s">
        <v>372</v>
      </c>
      <c r="B47" s="348">
        <v>1006</v>
      </c>
      <c r="C47" s="346" t="s">
        <v>906</v>
      </c>
      <c r="D47" s="183" t="s">
        <v>397</v>
      </c>
      <c r="E47" s="347" t="s">
        <v>223</v>
      </c>
      <c r="F47" s="183"/>
      <c r="G47" s="181"/>
      <c r="H47" s="181" t="s">
        <v>228</v>
      </c>
      <c r="I47" s="181" t="s">
        <v>974</v>
      </c>
      <c r="J47" s="398" t="str">
        <f t="shared" si="2"/>
        <v>à collecter</v>
      </c>
      <c r="K47" s="323"/>
    </row>
    <row r="48" spans="1:11" ht="37.950000000000003" customHeight="1" outlineLevel="1" x14ac:dyDescent="0.3">
      <c r="A48" s="258" t="s">
        <v>372</v>
      </c>
      <c r="B48" s="348">
        <v>1007</v>
      </c>
      <c r="C48" s="346" t="s">
        <v>906</v>
      </c>
      <c r="D48" s="183" t="s">
        <v>398</v>
      </c>
      <c r="E48" s="347" t="s">
        <v>223</v>
      </c>
      <c r="F48" s="183"/>
      <c r="G48" s="181"/>
      <c r="H48" s="181" t="s">
        <v>228</v>
      </c>
      <c r="I48" s="181" t="s">
        <v>974</v>
      </c>
      <c r="J48" s="398" t="str">
        <f t="shared" si="2"/>
        <v>à collecter</v>
      </c>
      <c r="K48" s="323"/>
    </row>
    <row r="49" spans="1:11" ht="37.950000000000003" customHeight="1" outlineLevel="1" x14ac:dyDescent="0.3">
      <c r="A49" s="258" t="s">
        <v>372</v>
      </c>
      <c r="B49" s="348">
        <v>1008</v>
      </c>
      <c r="C49" s="346" t="s">
        <v>906</v>
      </c>
      <c r="D49" s="183" t="s">
        <v>399</v>
      </c>
      <c r="E49" s="347" t="s">
        <v>223</v>
      </c>
      <c r="F49" s="183"/>
      <c r="G49" s="181"/>
      <c r="H49" s="181" t="s">
        <v>228</v>
      </c>
      <c r="I49" s="181" t="s">
        <v>974</v>
      </c>
      <c r="J49" s="398" t="str">
        <f t="shared" si="2"/>
        <v>à collecter</v>
      </c>
      <c r="K49" s="323"/>
    </row>
    <row r="50" spans="1:11" ht="37.950000000000003" customHeight="1" outlineLevel="1" x14ac:dyDescent="0.3">
      <c r="A50" s="258" t="s">
        <v>372</v>
      </c>
      <c r="B50" s="348">
        <v>1009</v>
      </c>
      <c r="C50" s="346" t="s">
        <v>906</v>
      </c>
      <c r="D50" s="183" t="s">
        <v>400</v>
      </c>
      <c r="E50" s="347" t="s">
        <v>223</v>
      </c>
      <c r="F50" s="183"/>
      <c r="G50" s="181"/>
      <c r="H50" s="181" t="s">
        <v>228</v>
      </c>
      <c r="I50" s="181" t="s">
        <v>974</v>
      </c>
      <c r="J50" s="398" t="str">
        <f t="shared" si="2"/>
        <v>à collecter</v>
      </c>
      <c r="K50" s="323"/>
    </row>
    <row r="51" spans="1:11" ht="37.950000000000003" customHeight="1" outlineLevel="1" x14ac:dyDescent="0.3">
      <c r="A51" s="258" t="s">
        <v>372</v>
      </c>
      <c r="B51" s="348">
        <v>1010</v>
      </c>
      <c r="C51" s="346" t="s">
        <v>906</v>
      </c>
      <c r="D51" s="183" t="s">
        <v>401</v>
      </c>
      <c r="E51" s="347" t="s">
        <v>223</v>
      </c>
      <c r="F51" s="183"/>
      <c r="G51" s="181"/>
      <c r="H51" s="181"/>
      <c r="I51" s="181" t="s">
        <v>974</v>
      </c>
      <c r="J51" s="398" t="str">
        <f t="shared" si="2"/>
        <v>à collecter</v>
      </c>
      <c r="K51" s="323"/>
    </row>
    <row r="52" spans="1:11" ht="37.950000000000003" customHeight="1" outlineLevel="1" x14ac:dyDescent="0.3">
      <c r="A52" s="258" t="s">
        <v>372</v>
      </c>
      <c r="B52" s="348">
        <v>1011</v>
      </c>
      <c r="C52" s="346" t="s">
        <v>906</v>
      </c>
      <c r="D52" s="183" t="s">
        <v>402</v>
      </c>
      <c r="E52" s="347" t="s">
        <v>223</v>
      </c>
      <c r="F52" s="183"/>
      <c r="G52" s="181"/>
      <c r="H52" s="181"/>
      <c r="I52" s="181" t="s">
        <v>974</v>
      </c>
      <c r="J52" s="398" t="str">
        <f t="shared" si="2"/>
        <v>à collecter</v>
      </c>
      <c r="K52" s="323"/>
    </row>
    <row r="53" spans="1:11" ht="37.950000000000003" customHeight="1" outlineLevel="1" x14ac:dyDescent="0.3">
      <c r="A53" s="258" t="s">
        <v>372</v>
      </c>
      <c r="B53" s="112" t="s">
        <v>404</v>
      </c>
      <c r="C53" s="360" t="s">
        <v>912</v>
      </c>
      <c r="D53" s="100" t="s">
        <v>777</v>
      </c>
      <c r="E53" s="112"/>
      <c r="F53" s="100"/>
      <c r="G53" s="80"/>
      <c r="H53" s="80" t="s">
        <v>420</v>
      </c>
      <c r="I53" s="80" t="s">
        <v>974</v>
      </c>
      <c r="J53" s="365" t="str">
        <f t="shared" si="2"/>
        <v>à collecter</v>
      </c>
      <c r="K53" s="323"/>
    </row>
    <row r="54" spans="1:11" ht="37.950000000000003" customHeight="1" outlineLevel="1" x14ac:dyDescent="0.3">
      <c r="A54" s="258" t="s">
        <v>372</v>
      </c>
      <c r="B54" s="112" t="s">
        <v>405</v>
      </c>
      <c r="C54" s="331" t="s">
        <v>912</v>
      </c>
      <c r="D54" s="100" t="s">
        <v>414</v>
      </c>
      <c r="E54" s="112"/>
      <c r="F54" s="100"/>
      <c r="G54" s="80"/>
      <c r="H54" s="80"/>
      <c r="I54" s="80" t="s">
        <v>974</v>
      </c>
      <c r="J54" s="365" t="str">
        <f t="shared" si="2"/>
        <v>à collecter</v>
      </c>
      <c r="K54" s="323"/>
    </row>
    <row r="55" spans="1:11" ht="37.950000000000003" customHeight="1" outlineLevel="1" x14ac:dyDescent="0.3">
      <c r="A55" s="258" t="s">
        <v>372</v>
      </c>
      <c r="B55" s="348" t="s">
        <v>406</v>
      </c>
      <c r="C55" s="332" t="s">
        <v>912</v>
      </c>
      <c r="D55" s="183" t="s">
        <v>778</v>
      </c>
      <c r="E55" s="347" t="s">
        <v>223</v>
      </c>
      <c r="F55" s="183"/>
      <c r="G55" s="181"/>
      <c r="H55" s="181"/>
      <c r="I55" s="181" t="s">
        <v>974</v>
      </c>
      <c r="J55" s="398" t="str">
        <f t="shared" si="2"/>
        <v>à collecter</v>
      </c>
      <c r="K55" s="323"/>
    </row>
    <row r="56" spans="1:11" ht="37.950000000000003" customHeight="1" outlineLevel="1" x14ac:dyDescent="0.3">
      <c r="A56" s="258" t="s">
        <v>372</v>
      </c>
      <c r="B56" s="348" t="s">
        <v>407</v>
      </c>
      <c r="C56" s="332" t="s">
        <v>912</v>
      </c>
      <c r="D56" s="183" t="s">
        <v>415</v>
      </c>
      <c r="E56" s="347" t="s">
        <v>223</v>
      </c>
      <c r="F56" s="183"/>
      <c r="G56" s="181"/>
      <c r="H56" s="181"/>
      <c r="I56" s="181" t="s">
        <v>974</v>
      </c>
      <c r="J56" s="398" t="str">
        <f t="shared" si="2"/>
        <v>à collecter</v>
      </c>
      <c r="K56" s="323"/>
    </row>
    <row r="57" spans="1:11" ht="37.950000000000003" customHeight="1" outlineLevel="1" x14ac:dyDescent="0.3">
      <c r="A57" s="258" t="s">
        <v>372</v>
      </c>
      <c r="B57" s="348" t="s">
        <v>408</v>
      </c>
      <c r="C57" s="332" t="s">
        <v>912</v>
      </c>
      <c r="D57" s="183" t="s">
        <v>779</v>
      </c>
      <c r="E57" s="347" t="s">
        <v>223</v>
      </c>
      <c r="F57" s="183"/>
      <c r="G57" s="181"/>
      <c r="H57" s="181"/>
      <c r="I57" s="181" t="s">
        <v>974</v>
      </c>
      <c r="J57" s="398" t="str">
        <f t="shared" si="2"/>
        <v>à collecter</v>
      </c>
      <c r="K57" s="323"/>
    </row>
    <row r="58" spans="1:11" ht="37.950000000000003" customHeight="1" outlineLevel="1" x14ac:dyDescent="0.3">
      <c r="A58" s="258" t="s">
        <v>372</v>
      </c>
      <c r="B58" s="348" t="s">
        <v>409</v>
      </c>
      <c r="C58" s="332" t="s">
        <v>912</v>
      </c>
      <c r="D58" s="183" t="s">
        <v>416</v>
      </c>
      <c r="E58" s="347" t="s">
        <v>223</v>
      </c>
      <c r="F58" s="183"/>
      <c r="G58" s="181"/>
      <c r="H58" s="181"/>
      <c r="I58" s="181" t="s">
        <v>974</v>
      </c>
      <c r="J58" s="398" t="str">
        <f t="shared" si="2"/>
        <v>à collecter</v>
      </c>
      <c r="K58" s="323"/>
    </row>
    <row r="59" spans="1:11" ht="37.950000000000003" customHeight="1" outlineLevel="1" x14ac:dyDescent="0.3">
      <c r="A59" s="258" t="s">
        <v>372</v>
      </c>
      <c r="B59" s="348" t="s">
        <v>410</v>
      </c>
      <c r="C59" s="332" t="s">
        <v>912</v>
      </c>
      <c r="D59" s="183" t="s">
        <v>417</v>
      </c>
      <c r="E59" s="347" t="s">
        <v>223</v>
      </c>
      <c r="F59" s="183"/>
      <c r="G59" s="181"/>
      <c r="H59" s="181"/>
      <c r="I59" s="181" t="s">
        <v>974</v>
      </c>
      <c r="J59" s="398" t="str">
        <f t="shared" si="2"/>
        <v>à collecter</v>
      </c>
      <c r="K59" s="323"/>
    </row>
    <row r="60" spans="1:11" ht="37.950000000000003" customHeight="1" outlineLevel="1" x14ac:dyDescent="0.3">
      <c r="A60" s="258" t="s">
        <v>372</v>
      </c>
      <c r="B60" s="348" t="s">
        <v>411</v>
      </c>
      <c r="C60" s="332" t="s">
        <v>912</v>
      </c>
      <c r="D60" s="183" t="s">
        <v>418</v>
      </c>
      <c r="E60" s="347" t="s">
        <v>223</v>
      </c>
      <c r="F60" s="183"/>
      <c r="G60" s="181"/>
      <c r="H60" s="181"/>
      <c r="I60" s="181" t="s">
        <v>974</v>
      </c>
      <c r="J60" s="398" t="str">
        <f t="shared" si="2"/>
        <v>à collecter</v>
      </c>
      <c r="K60" s="323"/>
    </row>
    <row r="61" spans="1:11" ht="37.950000000000003" customHeight="1" outlineLevel="1" x14ac:dyDescent="0.3">
      <c r="A61" s="258" t="s">
        <v>372</v>
      </c>
      <c r="B61" s="348" t="s">
        <v>412</v>
      </c>
      <c r="C61" s="332" t="s">
        <v>912</v>
      </c>
      <c r="D61" s="183" t="s">
        <v>419</v>
      </c>
      <c r="E61" s="347" t="s">
        <v>223</v>
      </c>
      <c r="F61" s="183"/>
      <c r="G61" s="181"/>
      <c r="H61" s="181"/>
      <c r="I61" s="181" t="s">
        <v>974</v>
      </c>
      <c r="J61" s="398" t="str">
        <f t="shared" si="2"/>
        <v>à collecter</v>
      </c>
      <c r="K61" s="323"/>
    </row>
    <row r="62" spans="1:11" ht="37.950000000000003" customHeight="1" outlineLevel="1" thickBot="1" x14ac:dyDescent="0.35">
      <c r="A62" s="79" t="s">
        <v>372</v>
      </c>
      <c r="B62" s="75" t="s">
        <v>413</v>
      </c>
      <c r="C62" s="402" t="s">
        <v>912</v>
      </c>
      <c r="D62" s="76" t="s">
        <v>1086</v>
      </c>
      <c r="E62" s="674" t="s">
        <v>223</v>
      </c>
      <c r="F62" s="76"/>
      <c r="G62" s="77"/>
      <c r="H62" s="77" t="s">
        <v>228</v>
      </c>
      <c r="I62" s="77" t="s">
        <v>974</v>
      </c>
      <c r="J62" s="400" t="str">
        <f t="shared" si="2"/>
        <v>à collecter</v>
      </c>
      <c r="K62" s="323"/>
    </row>
    <row r="63" spans="1:11" ht="16.2" customHeight="1" outlineLevel="1" thickBot="1" x14ac:dyDescent="0.35">
      <c r="A63" s="403"/>
      <c r="B63" s="404"/>
      <c r="C63" s="404"/>
      <c r="D63" s="405"/>
      <c r="E63" s="404"/>
      <c r="F63" s="406"/>
      <c r="G63" s="406"/>
      <c r="H63" s="406"/>
      <c r="I63" s="406"/>
      <c r="J63" s="407"/>
      <c r="K63" s="324"/>
    </row>
    <row r="64" spans="1:11" ht="19.95" customHeight="1" thickBot="1" x14ac:dyDescent="0.35">
      <c r="A64" s="354"/>
      <c r="B64" s="355"/>
      <c r="C64" s="355"/>
      <c r="D64" s="356"/>
      <c r="E64" s="355"/>
      <c r="F64" s="356"/>
      <c r="G64" s="150"/>
      <c r="H64" s="150"/>
      <c r="I64" s="150"/>
      <c r="J64" s="357"/>
    </row>
    <row r="65" spans="1:11" ht="49.95" customHeight="1" thickBot="1" x14ac:dyDescent="0.35">
      <c r="A65" s="395" t="s">
        <v>776</v>
      </c>
      <c r="B65" s="326"/>
      <c r="C65" s="327"/>
      <c r="D65" s="328"/>
      <c r="E65" s="327"/>
      <c r="F65" s="329"/>
      <c r="G65" s="329"/>
      <c r="H65" s="329"/>
      <c r="I65" s="329"/>
      <c r="J65" s="330"/>
      <c r="K65" s="321"/>
    </row>
    <row r="66" spans="1:11" ht="37.950000000000003" customHeight="1" outlineLevel="1" x14ac:dyDescent="0.3">
      <c r="A66" s="338" t="s">
        <v>776</v>
      </c>
      <c r="B66" s="339" t="s">
        <v>304</v>
      </c>
      <c r="C66" s="339"/>
      <c r="D66" s="340"/>
      <c r="E66" s="339"/>
      <c r="F66" s="341"/>
      <c r="G66" s="341"/>
      <c r="H66" s="341"/>
      <c r="I66" s="342"/>
      <c r="J66" s="364"/>
      <c r="K66" s="322"/>
    </row>
    <row r="67" spans="1:11" ht="37.950000000000003" customHeight="1" outlineLevel="1" x14ac:dyDescent="0.3">
      <c r="A67" s="258" t="s">
        <v>776</v>
      </c>
      <c r="B67" s="112">
        <v>1012</v>
      </c>
      <c r="C67" s="343" t="s">
        <v>907</v>
      </c>
      <c r="D67" s="100"/>
      <c r="E67" s="112"/>
      <c r="F67" s="344"/>
      <c r="G67" s="112"/>
      <c r="H67" s="112"/>
      <c r="I67" s="112" t="s">
        <v>974</v>
      </c>
      <c r="J67" s="397" t="str">
        <f>IF(OR("IME"=$B$1,"ITEP"=$B$1,"IEM"=$B$1,"IDA"=$B$1,"EEAP"=$B$1,"IDV"=$B$1,"MAS"=$B$1,"FAM/EAM"=$B$1,"CRP"=$B$1,"EANM"=$B$1,"EHPAD"=$B$1,"ESAT"=$B$1,"SSIAD"=$B$1,"SESSAD"=$B$1,"SAMSAH"=$B$1,"SPASAD"=$B$1,"SAVS"=$B$1,"CAMSP"=$B$1,"CMPP"=$B$1,"toutes les données"=$B$1,"IES"=$B$1),"à collecter","non concerné ")</f>
        <v>à collecter</v>
      </c>
      <c r="K67" s="323"/>
    </row>
    <row r="68" spans="1:11" ht="37.950000000000003" customHeight="1" outlineLevel="1" x14ac:dyDescent="0.3">
      <c r="A68" s="258" t="s">
        <v>776</v>
      </c>
      <c r="B68" s="348">
        <v>1018</v>
      </c>
      <c r="C68" s="346" t="s">
        <v>907</v>
      </c>
      <c r="D68" s="183" t="s">
        <v>421</v>
      </c>
      <c r="E68" s="673" t="s">
        <v>223</v>
      </c>
      <c r="F68" s="183"/>
      <c r="G68" s="181"/>
      <c r="H68" s="181" t="s">
        <v>228</v>
      </c>
      <c r="I68" s="181" t="s">
        <v>974</v>
      </c>
      <c r="J68" s="398" t="str">
        <f>IF(OR("IME"=$B$1,"ITEP"=$B$1,"IEM"=$B$1,"IDA"=$B$1,"EEAP"=$B$1,"IDV"=$B$1,"MAS"=$B$1,"FAM/EAM"=$B$1,"CRP"=$B$1,"EANM"=$B$1,"EHPAD"=$B$1,"ESAT"=$B$1,"SSIAD"=$B$1,"SESSAD"=$B$1,"SAMSAH"=$B$1,"SPASAD"=$B$1,"SAVS"=$B$1,"CAMSP"=$B$1,"CMPP"=$B$1,"toutes les données"=$B$1,"IES"=$B$1),"à collecter","non concerné ")</f>
        <v>à collecter</v>
      </c>
      <c r="K68" s="323"/>
    </row>
    <row r="69" spans="1:11" ht="37.950000000000003" customHeight="1" outlineLevel="1" x14ac:dyDescent="0.3">
      <c r="A69" s="258" t="s">
        <v>776</v>
      </c>
      <c r="B69" s="348">
        <v>1019</v>
      </c>
      <c r="C69" s="346" t="s">
        <v>907</v>
      </c>
      <c r="D69" s="183" t="s">
        <v>422</v>
      </c>
      <c r="E69" s="673" t="s">
        <v>223</v>
      </c>
      <c r="F69" s="183"/>
      <c r="G69" s="181"/>
      <c r="H69" s="181" t="s">
        <v>228</v>
      </c>
      <c r="I69" s="181" t="s">
        <v>974</v>
      </c>
      <c r="J69" s="398" t="str">
        <f>IF(OR("IME"=$B$1,"ITEP"=$B$1,"IEM"=$B$1,"IDA"=$B$1,"EEAP"=$B$1,"IDV"=$B$1,"MAS"=$B$1,"FAM/EAM"=$B$1,"CRP"=$B$1,"EANM"=$B$1,"EHPAD"=$B$1,"ESAT"=$B$1,"SSIAD"=$B$1,"SESSAD"=$B$1,"SAMSAH"=$B$1,"SPASAD"=$B$1,"SAVS"=$B$1,"CAMSP"=$B$1,"CMPP"=$B$1,"toutes les données"=$B$1,"IES"=$B$1),"à collecter","non concerné ")</f>
        <v>à collecter</v>
      </c>
      <c r="K69" s="323"/>
    </row>
    <row r="70" spans="1:11" ht="37.950000000000003" customHeight="1" outlineLevel="1" thickBot="1" x14ac:dyDescent="0.35">
      <c r="A70" s="79" t="s">
        <v>776</v>
      </c>
      <c r="B70" s="75">
        <v>1020</v>
      </c>
      <c r="C70" s="399" t="s">
        <v>907</v>
      </c>
      <c r="D70" s="76" t="s">
        <v>423</v>
      </c>
      <c r="E70" s="674" t="s">
        <v>223</v>
      </c>
      <c r="F70" s="76"/>
      <c r="G70" s="77"/>
      <c r="H70" s="77" t="s">
        <v>228</v>
      </c>
      <c r="I70" s="77" t="s">
        <v>974</v>
      </c>
      <c r="J70" s="400" t="str">
        <f>IF(OR("IME"=$B$1,"ITEP"=$B$1,"IEM"=$B$1,"IDA"=$B$1,"EEAP"=$B$1,"IDV"=$B$1,"MAS"=$B$1,"FAM/EAM"=$B$1,"CRP"=$B$1,"EANM"=$B$1,"EHPAD"=$B$1,"ESAT"=$B$1,"SSIAD"=$B$1,"SESSAD"=$B$1,"SAMSAH"=$B$1,"SPASAD"=$B$1,"SAVS"=$B$1,"CAMSP"=$B$1,"CMPP"=$B$1,"toutes les données"=$B$1,"IES"=$B$1),"à collecter","non concerné ")</f>
        <v>à collecter</v>
      </c>
      <c r="K70" s="323"/>
    </row>
    <row r="71" spans="1:11" ht="19.95" customHeight="1" outlineLevel="1" thickBot="1" x14ac:dyDescent="0.35">
      <c r="A71" s="372"/>
      <c r="B71" s="373"/>
      <c r="C71" s="350"/>
      <c r="D71" s="351"/>
      <c r="E71" s="350"/>
      <c r="F71" s="352"/>
      <c r="G71" s="352"/>
      <c r="H71" s="352"/>
      <c r="I71" s="352"/>
      <c r="J71" s="353"/>
      <c r="K71" s="324"/>
    </row>
    <row r="72" spans="1:11" ht="40.200000000000003" customHeight="1" thickBot="1" x14ac:dyDescent="0.35">
      <c r="A72" s="354"/>
      <c r="B72" s="355"/>
      <c r="C72" s="355"/>
      <c r="D72" s="356"/>
      <c r="E72" s="355"/>
      <c r="F72" s="356"/>
      <c r="G72" s="150"/>
      <c r="H72" s="150"/>
      <c r="I72" s="150"/>
      <c r="J72" s="357"/>
    </row>
    <row r="73" spans="1:11" ht="49.95" customHeight="1" thickBot="1" x14ac:dyDescent="0.35">
      <c r="A73" s="395" t="s">
        <v>424</v>
      </c>
      <c r="B73" s="327"/>
      <c r="C73" s="327"/>
      <c r="D73" s="329"/>
      <c r="E73" s="358"/>
      <c r="F73" s="329"/>
      <c r="G73" s="329"/>
      <c r="H73" s="329"/>
      <c r="I73" s="329"/>
      <c r="J73" s="330"/>
      <c r="K73" s="321"/>
    </row>
    <row r="74" spans="1:11" ht="37.950000000000003" customHeight="1" outlineLevel="1" x14ac:dyDescent="0.3">
      <c r="A74" s="338" t="s">
        <v>424</v>
      </c>
      <c r="B74" s="339" t="s">
        <v>304</v>
      </c>
      <c r="C74" s="339"/>
      <c r="D74" s="341"/>
      <c r="E74" s="363"/>
      <c r="F74" s="341"/>
      <c r="G74" s="341"/>
      <c r="H74" s="341"/>
      <c r="I74" s="342"/>
      <c r="J74" s="364"/>
      <c r="K74" s="322"/>
    </row>
    <row r="75" spans="1:11" ht="37.950000000000003" customHeight="1" outlineLevel="1" x14ac:dyDescent="0.3">
      <c r="A75" s="258" t="s">
        <v>424</v>
      </c>
      <c r="B75" s="112">
        <v>555</v>
      </c>
      <c r="C75" s="343" t="s">
        <v>908</v>
      </c>
      <c r="D75" s="100"/>
      <c r="E75" s="112"/>
      <c r="F75" s="344"/>
      <c r="G75" s="112"/>
      <c r="H75" s="112"/>
      <c r="I75" s="112" t="s">
        <v>22</v>
      </c>
      <c r="J75" s="365" t="str">
        <f t="shared" ref="J75:J84" si="3">IF(OR("EHPAD"=$B$1,"toutes les données"=$B$1),"à collecter","non concerné ")</f>
        <v>à collecter</v>
      </c>
      <c r="K75" s="323"/>
    </row>
    <row r="76" spans="1:11" ht="37.950000000000003" customHeight="1" outlineLevel="1" x14ac:dyDescent="0.3">
      <c r="A76" s="258" t="s">
        <v>424</v>
      </c>
      <c r="B76" s="366">
        <v>559</v>
      </c>
      <c r="C76" s="367" t="s">
        <v>908</v>
      </c>
      <c r="D76" s="368" t="s">
        <v>368</v>
      </c>
      <c r="E76" s="369"/>
      <c r="F76" s="368" t="s">
        <v>925</v>
      </c>
      <c r="G76" s="369"/>
      <c r="H76" s="369"/>
      <c r="I76" s="369" t="s">
        <v>22</v>
      </c>
      <c r="J76" s="333" t="str">
        <f t="shared" si="3"/>
        <v>à collecter</v>
      </c>
      <c r="K76" s="323"/>
    </row>
    <row r="77" spans="1:11" ht="37.950000000000003" customHeight="1" outlineLevel="1" x14ac:dyDescent="0.3">
      <c r="A77" s="258" t="s">
        <v>424</v>
      </c>
      <c r="B77" s="348">
        <v>560</v>
      </c>
      <c r="C77" s="346" t="s">
        <v>908</v>
      </c>
      <c r="D77" s="183" t="s">
        <v>425</v>
      </c>
      <c r="E77" s="673" t="s">
        <v>223</v>
      </c>
      <c r="F77" s="183"/>
      <c r="G77" s="181"/>
      <c r="H77" s="181" t="s">
        <v>228</v>
      </c>
      <c r="I77" s="181" t="s">
        <v>22</v>
      </c>
      <c r="J77" s="333" t="str">
        <f t="shared" si="3"/>
        <v>à collecter</v>
      </c>
      <c r="K77" s="323"/>
    </row>
    <row r="78" spans="1:11" ht="37.950000000000003" customHeight="1" outlineLevel="1" x14ac:dyDescent="0.3">
      <c r="A78" s="258" t="s">
        <v>424</v>
      </c>
      <c r="B78" s="348">
        <v>561</v>
      </c>
      <c r="C78" s="346" t="s">
        <v>908</v>
      </c>
      <c r="D78" s="183" t="s">
        <v>426</v>
      </c>
      <c r="E78" s="673" t="s">
        <v>223</v>
      </c>
      <c r="F78" s="183"/>
      <c r="G78" s="181"/>
      <c r="H78" s="181" t="s">
        <v>228</v>
      </c>
      <c r="I78" s="181" t="s">
        <v>22</v>
      </c>
      <c r="J78" s="333" t="str">
        <f t="shared" si="3"/>
        <v>à collecter</v>
      </c>
      <c r="K78" s="323"/>
    </row>
    <row r="79" spans="1:11" ht="37.950000000000003" customHeight="1" outlineLevel="1" x14ac:dyDescent="0.3">
      <c r="A79" s="258" t="s">
        <v>424</v>
      </c>
      <c r="B79" s="348">
        <v>562</v>
      </c>
      <c r="C79" s="346" t="s">
        <v>908</v>
      </c>
      <c r="D79" s="183" t="s">
        <v>427</v>
      </c>
      <c r="E79" s="673" t="s">
        <v>223</v>
      </c>
      <c r="F79" s="183"/>
      <c r="G79" s="181"/>
      <c r="H79" s="181" t="s">
        <v>228</v>
      </c>
      <c r="I79" s="181" t="s">
        <v>22</v>
      </c>
      <c r="J79" s="333" t="str">
        <f t="shared" si="3"/>
        <v>à collecter</v>
      </c>
      <c r="K79" s="323"/>
    </row>
    <row r="80" spans="1:11" ht="37.950000000000003" customHeight="1" outlineLevel="1" x14ac:dyDescent="0.3">
      <c r="A80" s="258" t="s">
        <v>424</v>
      </c>
      <c r="B80" s="112">
        <v>563</v>
      </c>
      <c r="C80" s="343" t="s">
        <v>909</v>
      </c>
      <c r="D80" s="100"/>
      <c r="E80" s="112"/>
      <c r="F80" s="344"/>
      <c r="G80" s="112"/>
      <c r="H80" s="112"/>
      <c r="I80" s="112" t="s">
        <v>22</v>
      </c>
      <c r="J80" s="333" t="str">
        <f t="shared" si="3"/>
        <v>à collecter</v>
      </c>
      <c r="K80" s="323"/>
    </row>
    <row r="81" spans="1:11" ht="63" customHeight="1" outlineLevel="1" x14ac:dyDescent="0.3">
      <c r="A81" s="258" t="s">
        <v>424</v>
      </c>
      <c r="B81" s="366">
        <v>567</v>
      </c>
      <c r="C81" s="367" t="s">
        <v>909</v>
      </c>
      <c r="D81" s="368" t="s">
        <v>370</v>
      </c>
      <c r="E81" s="369"/>
      <c r="F81" s="368" t="s">
        <v>926</v>
      </c>
      <c r="G81" s="369"/>
      <c r="H81" s="369"/>
      <c r="I81" s="369" t="s">
        <v>22</v>
      </c>
      <c r="J81" s="333" t="str">
        <f t="shared" si="3"/>
        <v>à collecter</v>
      </c>
      <c r="K81" s="323"/>
    </row>
    <row r="82" spans="1:11" ht="37.950000000000003" customHeight="1" outlineLevel="1" x14ac:dyDescent="0.3">
      <c r="A82" s="258" t="s">
        <v>424</v>
      </c>
      <c r="B82" s="348">
        <v>568</v>
      </c>
      <c r="C82" s="346" t="s">
        <v>909</v>
      </c>
      <c r="D82" s="183" t="s">
        <v>428</v>
      </c>
      <c r="E82" s="673" t="s">
        <v>223</v>
      </c>
      <c r="F82" s="183"/>
      <c r="G82" s="181"/>
      <c r="H82" s="181" t="s">
        <v>228</v>
      </c>
      <c r="I82" s="181" t="s">
        <v>22</v>
      </c>
      <c r="J82" s="333" t="str">
        <f t="shared" si="3"/>
        <v>à collecter</v>
      </c>
      <c r="K82" s="323"/>
    </row>
    <row r="83" spans="1:11" ht="37.950000000000003" customHeight="1" outlineLevel="1" x14ac:dyDescent="0.3">
      <c r="A83" s="258" t="s">
        <v>424</v>
      </c>
      <c r="B83" s="348">
        <v>569</v>
      </c>
      <c r="C83" s="346" t="s">
        <v>909</v>
      </c>
      <c r="D83" s="183" t="s">
        <v>429</v>
      </c>
      <c r="E83" s="673" t="s">
        <v>223</v>
      </c>
      <c r="F83" s="183"/>
      <c r="G83" s="181"/>
      <c r="H83" s="181" t="s">
        <v>228</v>
      </c>
      <c r="I83" s="181" t="s">
        <v>22</v>
      </c>
      <c r="J83" s="333" t="str">
        <f t="shared" si="3"/>
        <v>à collecter</v>
      </c>
      <c r="K83" s="323"/>
    </row>
    <row r="84" spans="1:11" ht="37.950000000000003" customHeight="1" outlineLevel="1" x14ac:dyDescent="0.3">
      <c r="A84" s="258" t="s">
        <v>424</v>
      </c>
      <c r="B84" s="345">
        <v>570</v>
      </c>
      <c r="C84" s="346" t="s">
        <v>909</v>
      </c>
      <c r="D84" s="183" t="s">
        <v>430</v>
      </c>
      <c r="E84" s="673" t="s">
        <v>223</v>
      </c>
      <c r="F84" s="183" t="s">
        <v>947</v>
      </c>
      <c r="G84" s="181"/>
      <c r="H84" s="181" t="s">
        <v>228</v>
      </c>
      <c r="I84" s="181" t="s">
        <v>22</v>
      </c>
      <c r="J84" s="333" t="str">
        <f t="shared" si="3"/>
        <v>à collecter</v>
      </c>
      <c r="K84" s="323"/>
    </row>
    <row r="85" spans="1:11" ht="37.950000000000003" customHeight="1" outlineLevel="1" x14ac:dyDescent="0.3">
      <c r="A85" s="258" t="s">
        <v>424</v>
      </c>
      <c r="B85" s="112">
        <v>571</v>
      </c>
      <c r="C85" s="343" t="s">
        <v>910</v>
      </c>
      <c r="D85" s="100"/>
      <c r="E85" s="112"/>
      <c r="F85" s="344"/>
      <c r="G85" s="112" t="s">
        <v>228</v>
      </c>
      <c r="H85" s="112" t="s">
        <v>431</v>
      </c>
      <c r="I85" s="112" t="s">
        <v>781</v>
      </c>
      <c r="J85" s="333" t="str">
        <f>IF(OR("FAM/EAM"=$B$1,"EHPAD"=$B$1,"toutes les données"=$B$1),"à collecter","non concerné ")</f>
        <v>à collecter</v>
      </c>
      <c r="K85" s="323"/>
    </row>
    <row r="86" spans="1:11" ht="37.950000000000003" customHeight="1" outlineLevel="1" x14ac:dyDescent="0.3">
      <c r="A86" s="258" t="s">
        <v>424</v>
      </c>
      <c r="B86" s="348">
        <v>572</v>
      </c>
      <c r="C86" s="346" t="s">
        <v>910</v>
      </c>
      <c r="D86" s="183" t="s">
        <v>430</v>
      </c>
      <c r="E86" s="673" t="s">
        <v>223</v>
      </c>
      <c r="F86" s="183"/>
      <c r="G86" s="181"/>
      <c r="H86" s="181" t="s">
        <v>228</v>
      </c>
      <c r="I86" s="181" t="s">
        <v>781</v>
      </c>
      <c r="J86" s="333" t="str">
        <f>IF(OR("FAM/EAM"=$B$1,"EHPAD"=$B$1,"toutes les données"=$B$1),"à collecter","non concerné ")</f>
        <v>à collecter</v>
      </c>
      <c r="K86" s="323"/>
    </row>
    <row r="87" spans="1:11" ht="37.950000000000003" customHeight="1" outlineLevel="1" x14ac:dyDescent="0.3">
      <c r="A87" s="258" t="s">
        <v>424</v>
      </c>
      <c r="B87" s="348">
        <v>573</v>
      </c>
      <c r="C87" s="346" t="s">
        <v>910</v>
      </c>
      <c r="D87" s="183" t="s">
        <v>427</v>
      </c>
      <c r="E87" s="673" t="s">
        <v>223</v>
      </c>
      <c r="F87" s="183"/>
      <c r="G87" s="181"/>
      <c r="H87" s="181" t="s">
        <v>228</v>
      </c>
      <c r="I87" s="181" t="s">
        <v>781</v>
      </c>
      <c r="J87" s="333" t="str">
        <f>IF(OR("FAM/EAM"=$B$1,"EHPAD"=$B$1,"toutes les données"=$B$1),"à collecter","non concerné ")</f>
        <v>à collecter</v>
      </c>
      <c r="K87" s="323"/>
    </row>
    <row r="88" spans="1:11" ht="37.950000000000003" customHeight="1" outlineLevel="1" x14ac:dyDescent="0.3">
      <c r="A88" s="258" t="s">
        <v>424</v>
      </c>
      <c r="B88" s="112">
        <v>574</v>
      </c>
      <c r="C88" s="343" t="s">
        <v>911</v>
      </c>
      <c r="D88" s="100"/>
      <c r="E88" s="112"/>
      <c r="F88" s="344"/>
      <c r="G88" s="112"/>
      <c r="H88" s="112"/>
      <c r="I88" s="112" t="s">
        <v>22</v>
      </c>
      <c r="J88" s="333" t="str">
        <f>IF(OR("EHPAD"=$B$1,"toutes les données"=$B$1),"à collecter","non concerné ")</f>
        <v>à collecter</v>
      </c>
      <c r="K88" s="323"/>
    </row>
    <row r="89" spans="1:11" ht="37.950000000000003" customHeight="1" outlineLevel="1" x14ac:dyDescent="0.3">
      <c r="A89" s="258" t="s">
        <v>424</v>
      </c>
      <c r="B89" s="348">
        <v>578</v>
      </c>
      <c r="C89" s="346" t="s">
        <v>911</v>
      </c>
      <c r="D89" s="183" t="s">
        <v>432</v>
      </c>
      <c r="E89" s="673" t="s">
        <v>223</v>
      </c>
      <c r="F89" s="183"/>
      <c r="G89" s="181"/>
      <c r="H89" s="181" t="s">
        <v>228</v>
      </c>
      <c r="I89" s="181" t="s">
        <v>22</v>
      </c>
      <c r="J89" s="333" t="str">
        <f>IF(OR("EHPAD"=$B$1,"toutes les données"=$B$1),"à collecter","non concerné ")</f>
        <v>à collecter</v>
      </c>
      <c r="K89" s="323"/>
    </row>
    <row r="90" spans="1:11" ht="37.950000000000003" customHeight="1" outlineLevel="1" x14ac:dyDescent="0.3">
      <c r="A90" s="258" t="s">
        <v>424</v>
      </c>
      <c r="B90" s="348">
        <v>579</v>
      </c>
      <c r="C90" s="346" t="s">
        <v>911</v>
      </c>
      <c r="D90" s="183" t="s">
        <v>433</v>
      </c>
      <c r="E90" s="673" t="s">
        <v>223</v>
      </c>
      <c r="F90" s="183"/>
      <c r="G90" s="181"/>
      <c r="H90" s="181" t="s">
        <v>228</v>
      </c>
      <c r="I90" s="181" t="s">
        <v>22</v>
      </c>
      <c r="J90" s="333" t="str">
        <f>IF(OR("EHPAD"=$B$1,"toutes les données"=$B$1),"à collecter","non concerné ")</f>
        <v>à collecter</v>
      </c>
      <c r="K90" s="323"/>
    </row>
    <row r="91" spans="1:11" ht="37.950000000000003" customHeight="1" outlineLevel="1" x14ac:dyDescent="0.3">
      <c r="A91" s="258" t="s">
        <v>424</v>
      </c>
      <c r="B91" s="348">
        <v>580</v>
      </c>
      <c r="C91" s="346" t="s">
        <v>911</v>
      </c>
      <c r="D91" s="183" t="s">
        <v>434</v>
      </c>
      <c r="E91" s="673" t="s">
        <v>223</v>
      </c>
      <c r="F91" s="183"/>
      <c r="G91" s="181"/>
      <c r="H91" s="181" t="s">
        <v>228</v>
      </c>
      <c r="I91" s="181" t="s">
        <v>22</v>
      </c>
      <c r="J91" s="333" t="str">
        <f>IF(OR("EHPAD"=$B$1,"toutes les données"=$B$1),"à collecter","non concerné ")</f>
        <v>à collecter</v>
      </c>
      <c r="K91" s="323"/>
    </row>
    <row r="92" spans="1:11" ht="37.950000000000003" customHeight="1" outlineLevel="1" x14ac:dyDescent="0.3">
      <c r="A92" s="258" t="s">
        <v>424</v>
      </c>
      <c r="B92" s="366">
        <v>581</v>
      </c>
      <c r="C92" s="367" t="s">
        <v>911</v>
      </c>
      <c r="D92" s="368" t="s">
        <v>430</v>
      </c>
      <c r="E92" s="369"/>
      <c r="F92" s="368"/>
      <c r="G92" s="369"/>
      <c r="H92" s="369"/>
      <c r="I92" s="369" t="s">
        <v>22</v>
      </c>
      <c r="J92" s="333" t="str">
        <f>IF(OR("EHPAD"=$B$1,"toutes les données"=$B$1),"à collecter","non concerné ")</f>
        <v>à collecter</v>
      </c>
      <c r="K92" s="323"/>
    </row>
    <row r="93" spans="1:11" ht="37.950000000000003" customHeight="1" outlineLevel="1" x14ac:dyDescent="0.3">
      <c r="A93" s="370"/>
      <c r="B93" s="112"/>
      <c r="C93" s="371"/>
      <c r="D93" s="100"/>
      <c r="E93" s="112"/>
      <c r="F93" s="80"/>
      <c r="G93" s="80"/>
      <c r="H93" s="80"/>
      <c r="I93" s="80"/>
      <c r="J93" s="333"/>
      <c r="K93" s="323"/>
    </row>
    <row r="94" spans="1:11" ht="37.950000000000003" customHeight="1" outlineLevel="1" thickBot="1" x14ac:dyDescent="0.35">
      <c r="A94" s="79" t="s">
        <v>424</v>
      </c>
      <c r="B94" s="67"/>
      <c r="C94" s="67"/>
      <c r="D94" s="68"/>
      <c r="E94" s="67"/>
      <c r="F94" s="69"/>
      <c r="G94" s="69"/>
      <c r="H94" s="69"/>
      <c r="I94" s="69"/>
      <c r="J94" s="396"/>
      <c r="K94" s="323"/>
    </row>
    <row r="95" spans="1:11" ht="37.950000000000003" customHeight="1" outlineLevel="1" thickBot="1" x14ac:dyDescent="0.35">
      <c r="A95" s="375"/>
      <c r="B95" s="334"/>
      <c r="C95" s="334"/>
      <c r="D95" s="335"/>
      <c r="E95" s="334"/>
      <c r="F95" s="325"/>
      <c r="G95" s="325"/>
      <c r="H95" s="325"/>
      <c r="I95" s="325"/>
      <c r="J95" s="325"/>
      <c r="K95" s="324"/>
    </row>
  </sheetData>
  <sheetProtection insertColumns="0" insertRows="0" insertHyperlinks="0" deleteColumns="0" deleteRows="0" sort="0" autoFilter="0" pivotTables="0"/>
  <conditionalFormatting sqref="K35">
    <cfRule type="cellIs" dxfId="38" priority="5" operator="equal">
      <formula>"à collecter"</formula>
    </cfRule>
  </conditionalFormatting>
  <conditionalFormatting sqref="J2 J4:J16 J18:J1048576">
    <cfRule type="cellIs" dxfId="37" priority="3" operator="equal">
      <formula>"à collecter"</formula>
    </cfRule>
  </conditionalFormatting>
  <conditionalFormatting sqref="J17">
    <cfRule type="cellIs" dxfId="36" priority="2" operator="equal">
      <formula>"à collecter"</formula>
    </cfRule>
  </conditionalFormatting>
  <conditionalFormatting sqref="J3">
    <cfRule type="cellIs" dxfId="35" priority="1" operator="equal">
      <formula>"à collecter"</formula>
    </cfRule>
  </conditionalFormatting>
  <dataValidations count="1">
    <dataValidation type="list" allowBlank="1" showInputMessage="1" showErrorMessage="1" sqref="B1" xr:uid="{00000000-0002-0000-06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4"/>
    <pageSetUpPr fitToPage="1"/>
  </sheetPr>
  <dimension ref="A1:M71"/>
  <sheetViews>
    <sheetView topLeftCell="D1" zoomScale="60" zoomScaleNormal="60" zoomScaleSheetLayoutView="70" workbookViewId="0">
      <pane ySplit="3" topLeftCell="A4" activePane="bottomLeft" state="frozen"/>
      <selection activeCell="C14" sqref="C14"/>
      <selection pane="bottomLeft" activeCell="L1" sqref="L1"/>
    </sheetView>
  </sheetViews>
  <sheetFormatPr baseColWidth="10" defaultColWidth="11.44140625" defaultRowHeight="25.8" outlineLevelRow="1" outlineLevelCol="1" x14ac:dyDescent="0.3"/>
  <cols>
    <col min="1" max="1" width="15.6640625" style="535" customWidth="1"/>
    <col min="2" max="2" width="23.6640625" style="535" customWidth="1"/>
    <col min="3" max="3" width="53.44140625" style="536" customWidth="1"/>
    <col min="4" max="4" width="56.6640625" style="536" customWidth="1"/>
    <col min="5" max="5" width="30.6640625" style="611" customWidth="1"/>
    <col min="6" max="6" width="50.6640625" style="535" customWidth="1"/>
    <col min="7" max="8" width="25.6640625" style="535" customWidth="1"/>
    <col min="9" max="9" width="21.6640625" style="535" hidden="1" customWidth="1" outlineLevel="1"/>
    <col min="10" max="10" width="35.33203125" style="535" customWidth="1" collapsed="1"/>
    <col min="11" max="11" width="3.6640625" style="535" customWidth="1"/>
    <col min="12" max="12" width="16.6640625" style="535" customWidth="1"/>
    <col min="13" max="13" width="17.33203125" style="535" customWidth="1"/>
    <col min="14" max="16384" width="11.44140625" style="535"/>
  </cols>
  <sheetData>
    <row r="1" spans="1:13" ht="47.4" thickBot="1" x14ac:dyDescent="0.35">
      <c r="A1" s="563" t="s">
        <v>931</v>
      </c>
      <c r="B1" s="585" t="s">
        <v>943</v>
      </c>
      <c r="C1" s="578" t="s">
        <v>1128</v>
      </c>
      <c r="D1" s="576"/>
      <c r="E1" s="604"/>
      <c r="F1" s="576"/>
      <c r="G1" s="576"/>
      <c r="H1" s="576"/>
      <c r="I1" s="576"/>
      <c r="J1" s="577"/>
      <c r="L1" s="559"/>
      <c r="M1" s="560"/>
    </row>
    <row r="2" spans="1:13" x14ac:dyDescent="0.3">
      <c r="A2" s="564"/>
      <c r="B2" s="565"/>
      <c r="C2" s="565"/>
      <c r="D2" s="565"/>
      <c r="E2" s="605"/>
      <c r="F2" s="566"/>
      <c r="G2" s="565"/>
      <c r="H2" s="565"/>
      <c r="I2" s="565"/>
      <c r="L2" s="559"/>
      <c r="M2" s="560"/>
    </row>
    <row r="3" spans="1:13" ht="63" x14ac:dyDescent="0.3">
      <c r="A3" s="543" t="s">
        <v>828</v>
      </c>
      <c r="B3" s="544" t="s">
        <v>720</v>
      </c>
      <c r="C3" s="544" t="s">
        <v>964</v>
      </c>
      <c r="D3" s="544" t="s">
        <v>965</v>
      </c>
      <c r="E3" s="606" t="s">
        <v>966</v>
      </c>
      <c r="F3" s="544" t="s">
        <v>785</v>
      </c>
      <c r="G3" s="544" t="s">
        <v>963</v>
      </c>
      <c r="H3" s="544" t="s">
        <v>913</v>
      </c>
      <c r="I3" s="544" t="s">
        <v>941</v>
      </c>
      <c r="J3" s="544" t="s">
        <v>933</v>
      </c>
      <c r="K3" s="573"/>
    </row>
    <row r="4" spans="1:13" ht="26.4" thickBot="1" x14ac:dyDescent="0.35">
      <c r="A4" s="553"/>
      <c r="B4" s="554"/>
      <c r="C4" s="554"/>
      <c r="D4" s="554"/>
      <c r="E4" s="607"/>
      <c r="F4" s="554"/>
      <c r="G4" s="554"/>
      <c r="H4" s="554"/>
      <c r="I4" s="554"/>
      <c r="J4" s="554"/>
    </row>
    <row r="5" spans="1:13" ht="26.4" thickBot="1" x14ac:dyDescent="0.35">
      <c r="A5" s="557" t="s">
        <v>978</v>
      </c>
      <c r="B5" s="558"/>
      <c r="C5" s="558"/>
      <c r="D5" s="558"/>
      <c r="E5" s="608"/>
      <c r="F5" s="558"/>
      <c r="G5" s="558"/>
      <c r="H5" s="558"/>
      <c r="I5" s="558"/>
      <c r="J5" s="558"/>
      <c r="K5" s="567"/>
    </row>
    <row r="6" spans="1:13" ht="36" outlineLevel="1" x14ac:dyDescent="0.3">
      <c r="A6" s="534" t="s">
        <v>979</v>
      </c>
      <c r="B6" s="675">
        <v>1105</v>
      </c>
      <c r="C6" s="555"/>
      <c r="D6" s="555"/>
      <c r="E6" s="603"/>
      <c r="F6" s="555"/>
      <c r="G6" s="555"/>
      <c r="H6" s="555"/>
      <c r="I6" s="555"/>
      <c r="J6" s="571"/>
      <c r="K6" s="568"/>
    </row>
    <row r="7" spans="1:13" ht="115.2" outlineLevel="1" x14ac:dyDescent="0.3">
      <c r="A7" s="552"/>
      <c r="B7" s="545">
        <v>1106</v>
      </c>
      <c r="C7" s="613" t="s">
        <v>1042</v>
      </c>
      <c r="D7" s="614" t="s">
        <v>980</v>
      </c>
      <c r="E7" s="625" t="s">
        <v>223</v>
      </c>
      <c r="F7" s="618" t="s">
        <v>981</v>
      </c>
      <c r="G7" s="545"/>
      <c r="H7" s="545"/>
      <c r="I7" s="545" t="s">
        <v>974</v>
      </c>
      <c r="J7" s="574" t="str">
        <f>IF(OR("IME"=$B$1,"ITEP"=$B$1,"IEM"=$B$1,"IDA"=$B$1,"EEAP"=$B$1,"IDV"=$B$1,"MAS"=$B$1,"FAM/EAM"=$B$1,"CRP"=$B$1,"EANM"=$B$1,"EHPAD"=$B$1,"ESAT"=$B$1,"SSIAD"=$B$1,"SESSAD"=$B$1,"SAMSAH"=$B$1,"SPASAD"=$B$1,"SAVS"=$B$1,"CAMSP"=$B$1,"CMPP"=$B$1,"toutes les données"=$B$1,"IES"=$B$1),"à collecter","non concerné ")</f>
        <v>à collecter</v>
      </c>
      <c r="K7" s="568"/>
    </row>
    <row r="8" spans="1:13" ht="115.2" outlineLevel="1" x14ac:dyDescent="0.3">
      <c r="A8" s="552"/>
      <c r="B8" s="545">
        <v>1107</v>
      </c>
      <c r="C8" s="615" t="s">
        <v>982</v>
      </c>
      <c r="D8" s="616" t="s">
        <v>983</v>
      </c>
      <c r="E8" s="625" t="s">
        <v>223</v>
      </c>
      <c r="F8" s="615"/>
      <c r="G8" s="545"/>
      <c r="H8" s="545"/>
      <c r="I8" s="545" t="s">
        <v>974</v>
      </c>
      <c r="J8" s="547" t="str">
        <f>IF(OR("IME"=$B$1,"ITEP"=$B$1,"IEM"=$B$1,"IDA"=$B$1,"EEAP"=$B$1,"IDV"=$B$1,"MAS"=$B$1,"FAM/EAM"=$B$1,"CRP"=$B$1,"EANM"=$B$1,"EHPAD"=$B$1,"ESAT"=$B$1,"SSIAD"=$B$1,"SESSAD"=$B$1,"SAMSAH"=$B$1,"SPASAD"=$B$1,"SAVS"=$B$1,"CAMSP"=$B$1,"CMPP"=$B$1,"toutes les données"=$B$1,"IES"=$B$1),"à collecter","non concerné ")</f>
        <v>à collecter</v>
      </c>
      <c r="K8" s="568"/>
    </row>
    <row r="9" spans="1:13" ht="115.8" outlineLevel="1" thickBot="1" x14ac:dyDescent="0.35">
      <c r="A9" s="552"/>
      <c r="B9" s="545">
        <v>1108</v>
      </c>
      <c r="C9" s="615" t="s">
        <v>984</v>
      </c>
      <c r="D9" s="617" t="s">
        <v>45</v>
      </c>
      <c r="E9" s="625" t="s">
        <v>223</v>
      </c>
      <c r="F9" s="619"/>
      <c r="G9" s="550" t="s">
        <v>985</v>
      </c>
      <c r="H9" s="550"/>
      <c r="I9" s="545" t="s">
        <v>974</v>
      </c>
      <c r="J9" s="551" t="str">
        <f>IF(OR("IME"=$B$1,"ITEP"=$B$1,"IEM"=$B$1,"IDA"=$B$1,"EEAP"=$B$1,"IDV"=$B$1,"MAS"=$B$1,"FAM/EAM"=$B$1,"CRP"=$B$1,"EANM"=$B$1,"EHPAD"=$B$1,"ESAT"=$B$1,"SSIAD"=$B$1,"SESSAD"=$B$1,"SAMSAH"=$B$1,"SPASAD"=$B$1,"SAVS"=$B$1,"CAMSP"=$B$1,"CMPP"=$B$1,"toutes les données"=$B$1,"IES"=$B$1),"à collecter","non concerné ")</f>
        <v>à collecter</v>
      </c>
      <c r="K9" s="568"/>
    </row>
    <row r="10" spans="1:13" ht="36" outlineLevel="1" x14ac:dyDescent="0.3">
      <c r="A10" s="534" t="s">
        <v>986</v>
      </c>
      <c r="B10" s="675">
        <v>1109</v>
      </c>
      <c r="C10" s="603"/>
      <c r="D10" s="603"/>
      <c r="E10" s="603"/>
      <c r="F10" s="555"/>
      <c r="G10" s="555"/>
      <c r="H10" s="555"/>
      <c r="I10" s="555"/>
      <c r="J10" s="571"/>
      <c r="K10" s="568"/>
    </row>
    <row r="11" spans="1:13" ht="115.2" outlineLevel="1" x14ac:dyDescent="0.3">
      <c r="A11" s="552" t="s">
        <v>782</v>
      </c>
      <c r="B11" s="545">
        <v>1110</v>
      </c>
      <c r="C11" s="615" t="s">
        <v>987</v>
      </c>
      <c r="D11" s="616" t="s">
        <v>45</v>
      </c>
      <c r="E11" s="625" t="s">
        <v>223</v>
      </c>
      <c r="F11" s="545"/>
      <c r="G11" s="545"/>
      <c r="H11" s="545"/>
      <c r="I11" s="545" t="s">
        <v>974</v>
      </c>
      <c r="J11" s="547" t="str">
        <f>IF(OR("IME"=$B$1,"ITEP"=$B$1,"IEM"=$B$1,"IDA"=$B$1,"EEAP"=$B$1,"IDV"=$B$1,"MAS"=$B$1,"FAM/EAM"=$B$1,"CRP"=$B$1,"EANM"=$B$1,"EHPAD"=$B$1,"ESAT"=$B$1,"SSIAD"=$B$1,"SESSAD"=$B$1,"SAMSAH"=$B$1,"SPASAD"=$B$1,"SAVS"=$B$1,"CAMSP"=$B$1,"CMPP"=$B$1,"toutes les données"=$B$1,"IES"=$B$1),"à collecter","non concerné ")</f>
        <v>à collecter</v>
      </c>
      <c r="K11" s="568"/>
    </row>
    <row r="12" spans="1:13" ht="108" outlineLevel="1" x14ac:dyDescent="0.3">
      <c r="A12" s="552" t="s">
        <v>782</v>
      </c>
      <c r="B12" s="545">
        <v>1111</v>
      </c>
      <c r="C12" s="620" t="s">
        <v>988</v>
      </c>
      <c r="D12" s="620"/>
      <c r="E12" s="625" t="s">
        <v>223</v>
      </c>
      <c r="F12" s="548"/>
      <c r="G12" s="548" t="s">
        <v>1043</v>
      </c>
      <c r="H12" s="548"/>
      <c r="I12" s="593" t="s">
        <v>974</v>
      </c>
      <c r="J12" s="549" t="str">
        <f>IF(OR("IME"=$B$1,"ITEP"=$B$1,"IEM"=$B$1,"IDA"=$B$1,"EEAP"=$B$1,"IDV"=$B$1,"MAS"=$B$1,"FAM/EAM"=$B$1,"CRP"=$B$1,"EANM"=$B$1,"EHPAD"=$B$1,"ESAT"=$B$1,"SSIAD"=$B$1,"SESSAD"=$B$1,"SAMSAH"=$B$1,"SPASAD"=$B$1,"SAVS"=$B$1,"CAMSP"=$B$1,"CMPP"=$B$1,"toutes les données"=$B$1,"IES"=$B$1),"à collecter","non concerné ")</f>
        <v>à collecter</v>
      </c>
      <c r="K12" s="568"/>
    </row>
    <row r="13" spans="1:13" ht="108" outlineLevel="1" x14ac:dyDescent="0.3">
      <c r="A13" s="552" t="s">
        <v>782</v>
      </c>
      <c r="B13" s="545">
        <v>1112</v>
      </c>
      <c r="C13" s="620" t="s">
        <v>989</v>
      </c>
      <c r="D13" s="620"/>
      <c r="E13" s="625" t="s">
        <v>223</v>
      </c>
      <c r="F13" s="548"/>
      <c r="G13" s="548" t="s">
        <v>1043</v>
      </c>
      <c r="H13" s="548"/>
      <c r="I13" s="593" t="s">
        <v>974</v>
      </c>
      <c r="J13" s="549" t="str">
        <f>IF(OR("IME"=$B$1,"ITEP"=$B$1,"IEM"=$B$1,"IDA"=$B$1,"EEAP"=$B$1,"IDV"=$B$1,"MAS"=$B$1,"FAM/EAM"=$B$1,"CRP"=$B$1,"EANM"=$B$1,"EHPAD"=$B$1,"ESAT"=$B$1,"SSIAD"=$B$1,"SESSAD"=$B$1,"SAMSAH"=$B$1,"SPASAD"=$B$1,"SAVS"=$B$1,"CAMSP"=$B$1,"CMPP"=$B$1,"toutes les données"=$B$1,"IES"=$B$1),"à collecter","non concerné ")</f>
        <v>à collecter</v>
      </c>
      <c r="K13" s="568"/>
    </row>
    <row r="14" spans="1:13" ht="171.45" customHeight="1" outlineLevel="1" thickBot="1" x14ac:dyDescent="0.35">
      <c r="A14" s="552" t="s">
        <v>782</v>
      </c>
      <c r="B14" s="545">
        <v>1113</v>
      </c>
      <c r="C14" s="615" t="s">
        <v>990</v>
      </c>
      <c r="D14" s="616" t="s">
        <v>991</v>
      </c>
      <c r="E14" s="625" t="s">
        <v>223</v>
      </c>
      <c r="F14" s="545"/>
      <c r="G14" s="545"/>
      <c r="H14" s="545"/>
      <c r="I14" s="545" t="s">
        <v>974</v>
      </c>
      <c r="J14" s="547" t="str">
        <f>IF(OR("IME"=$B$1,"ITEP"=$B$1,"IEM"=$B$1,"IDA"=$B$1,"EEAP"=$B$1,"IDV"=$B$1,"MAS"=$B$1,"FAM/EAM"=$B$1,"CRP"=$B$1,"EANM"=$B$1,"EHPAD"=$B$1,"ESAT"=$B$1,"SSIAD"=$B$1,"SESSAD"=$B$1,"SAMSAH"=$B$1,"SPASAD"=$B$1,"SAVS"=$B$1,"CAMSP"=$B$1,"CMPP"=$B$1,"toutes les données"=$B$1,"IES"=$B$1),"à collecter","non concerné ")</f>
        <v>à collecter</v>
      </c>
      <c r="K14" s="568"/>
    </row>
    <row r="15" spans="1:13" ht="36" outlineLevel="1" x14ac:dyDescent="0.3">
      <c r="A15" s="534" t="s">
        <v>992</v>
      </c>
      <c r="B15" s="675">
        <v>1114</v>
      </c>
      <c r="C15" s="603"/>
      <c r="D15" s="603"/>
      <c r="E15" s="603"/>
      <c r="F15" s="555"/>
      <c r="G15" s="555"/>
      <c r="H15" s="555"/>
      <c r="I15" s="555"/>
      <c r="J15" s="571"/>
      <c r="K15" s="568"/>
    </row>
    <row r="16" spans="1:13" ht="115.8" outlineLevel="1" thickBot="1" x14ac:dyDescent="0.35">
      <c r="A16" s="552" t="s">
        <v>782</v>
      </c>
      <c r="B16" s="545">
        <v>1115</v>
      </c>
      <c r="C16" s="546" t="s">
        <v>993</v>
      </c>
      <c r="D16" s="589" t="s">
        <v>45</v>
      </c>
      <c r="E16" s="625" t="s">
        <v>223</v>
      </c>
      <c r="F16" s="545"/>
      <c r="G16" s="545"/>
      <c r="H16" s="545"/>
      <c r="I16" s="545" t="s">
        <v>974</v>
      </c>
      <c r="J16" s="547" t="str">
        <f>IF(OR("IME"=$B$1,"ITEP"=$B$1,"IEM"=$B$1,"IDA"=$B$1,"EEAP"=$B$1,"IDV"=$B$1,"MAS"=$B$1,"FAM/EAM"=$B$1,"CRP"=$B$1,"EANM"=$B$1,"EHPAD"=$B$1,"ESAT"=$B$1,"SSIAD"=$B$1,"SESSAD"=$B$1,"SAMSAH"=$B$1,"SPASAD"=$B$1,"SAVS"=$B$1,"CAMSP"=$B$1,"CMPP"=$B$1,"toutes les données"=$B$1,"IES"=$B$1),"à collecter","non concerné ")</f>
        <v>à collecter</v>
      </c>
      <c r="K16" s="569"/>
    </row>
    <row r="17" spans="1:11" ht="108.6" outlineLevel="1" thickBot="1" x14ac:dyDescent="0.35">
      <c r="A17" s="552" t="s">
        <v>782</v>
      </c>
      <c r="B17" s="545">
        <v>1116</v>
      </c>
      <c r="C17" s="621" t="s">
        <v>994</v>
      </c>
      <c r="D17" s="586"/>
      <c r="E17" s="625" t="s">
        <v>223</v>
      </c>
      <c r="F17" s="548"/>
      <c r="G17" s="575" t="s">
        <v>995</v>
      </c>
      <c r="H17" s="548"/>
      <c r="I17" s="548" t="s">
        <v>974</v>
      </c>
      <c r="J17" s="549" t="str">
        <f>IF(OR("IME"=$B$1,"ITEP"=$B$1,"IEM"=$B$1,"IDA"=$B$1,"EEAP"=$B$1,"IDV"=$B$1,"MAS"=$B$1,"FAM/EAM"=$B$1,"CRP"=$B$1,"EANM"=$B$1,"EHPAD"=$B$1,"ESAT"=$B$1,"SSIAD"=$B$1,"SESSAD"=$B$1,"SAMSAH"=$B$1,"SPASAD"=$B$1,"SAVS"=$B$1,"CAMSP"=$B$1,"CMPP"=$B$1,"toutes les données"=$B$1,"IES"=$B$1),"à collecter","non concerné ")</f>
        <v>à collecter</v>
      </c>
      <c r="K17" s="567"/>
    </row>
    <row r="18" spans="1:11" ht="21" outlineLevel="1" x14ac:dyDescent="0.3">
      <c r="A18" s="534" t="s">
        <v>996</v>
      </c>
      <c r="B18" s="675">
        <v>1117</v>
      </c>
      <c r="C18" s="603"/>
      <c r="D18" s="603"/>
      <c r="E18" s="603"/>
      <c r="F18" s="555"/>
      <c r="G18" s="555"/>
      <c r="H18" s="555"/>
      <c r="I18" s="555"/>
      <c r="J18" s="571"/>
      <c r="K18" s="570"/>
    </row>
    <row r="19" spans="1:11" ht="118.2" customHeight="1" outlineLevel="1" x14ac:dyDescent="0.3">
      <c r="A19" s="587"/>
      <c r="B19" s="545">
        <v>1118</v>
      </c>
      <c r="C19" s="615" t="s">
        <v>997</v>
      </c>
      <c r="D19" s="616" t="s">
        <v>998</v>
      </c>
      <c r="E19" s="625" t="s">
        <v>223</v>
      </c>
      <c r="F19" s="588"/>
      <c r="G19" s="588"/>
      <c r="H19" s="588"/>
      <c r="I19" s="562" t="s">
        <v>974</v>
      </c>
      <c r="J19" s="591" t="str">
        <f t="shared" ref="J19:J26" si="0">IF(OR("IME"=$B$1,"ITEP"=$B$1,"IEM"=$B$1,"IDA"=$B$1,"EEAP"=$B$1,"IDV"=$B$1,"MAS"=$B$1,"FAM/EAM"=$B$1,"CRP"=$B$1,"EANM"=$B$1,"EHPAD"=$B$1,"ESAT"=$B$1,"SSIAD"=$B$1,"SESSAD"=$B$1,"SAMSAH"=$B$1,"SPASAD"=$B$1,"SAVS"=$B$1,"CAMSP"=$B$1,"CMPP"=$B$1,"toutes les données"=$B$1,"IES"=$B$1),"à collecter","non concerné ")</f>
        <v>à collecter</v>
      </c>
      <c r="K19" s="570"/>
    </row>
    <row r="20" spans="1:11" ht="63" customHeight="1" outlineLevel="1" x14ac:dyDescent="0.3">
      <c r="A20" s="587"/>
      <c r="B20" s="545">
        <v>1119</v>
      </c>
      <c r="C20" s="615" t="s">
        <v>999</v>
      </c>
      <c r="D20" s="616" t="s">
        <v>445</v>
      </c>
      <c r="E20" s="625" t="s">
        <v>223</v>
      </c>
      <c r="F20" s="588"/>
      <c r="G20" s="588"/>
      <c r="H20" s="588"/>
      <c r="I20" s="562" t="s">
        <v>974</v>
      </c>
      <c r="J20" s="591" t="str">
        <f t="shared" si="0"/>
        <v>à collecter</v>
      </c>
      <c r="K20" s="570"/>
    </row>
    <row r="21" spans="1:11" ht="85.2" customHeight="1" outlineLevel="1" x14ac:dyDescent="0.3">
      <c r="A21" s="587"/>
      <c r="B21" s="545">
        <v>1120</v>
      </c>
      <c r="C21" s="615" t="s">
        <v>1000</v>
      </c>
      <c r="D21" s="616" t="s">
        <v>1001</v>
      </c>
      <c r="E21" s="625" t="s">
        <v>223</v>
      </c>
      <c r="F21" s="588"/>
      <c r="G21" s="588"/>
      <c r="H21" s="588"/>
      <c r="I21" s="562" t="s">
        <v>974</v>
      </c>
      <c r="J21" s="591" t="str">
        <f t="shared" si="0"/>
        <v>à collecter</v>
      </c>
      <c r="K21" s="570"/>
    </row>
    <row r="22" spans="1:11" ht="328.95" customHeight="1" outlineLevel="1" x14ac:dyDescent="0.3">
      <c r="A22" s="587"/>
      <c r="B22" s="545">
        <v>1121</v>
      </c>
      <c r="C22" s="615" t="s">
        <v>1002</v>
      </c>
      <c r="D22" s="616" t="s">
        <v>1003</v>
      </c>
      <c r="E22" s="625" t="s">
        <v>223</v>
      </c>
      <c r="F22" s="596" t="s">
        <v>1007</v>
      </c>
      <c r="G22" s="588"/>
      <c r="H22" s="588"/>
      <c r="I22" s="562" t="s">
        <v>974</v>
      </c>
      <c r="J22" s="591" t="str">
        <f t="shared" si="0"/>
        <v>à collecter</v>
      </c>
      <c r="K22" s="570"/>
    </row>
    <row r="23" spans="1:11" ht="115.2" outlineLevel="1" x14ac:dyDescent="0.3">
      <c r="A23" s="587"/>
      <c r="B23" s="545">
        <v>1122</v>
      </c>
      <c r="C23" s="615" t="s">
        <v>1004</v>
      </c>
      <c r="D23" s="616" t="s">
        <v>45</v>
      </c>
      <c r="E23" s="625" t="s">
        <v>223</v>
      </c>
      <c r="F23" s="588"/>
      <c r="G23" s="588"/>
      <c r="H23" s="588"/>
      <c r="I23" s="562" t="s">
        <v>974</v>
      </c>
      <c r="J23" s="591" t="str">
        <f t="shared" si="0"/>
        <v>à collecter</v>
      </c>
      <c r="K23" s="570"/>
    </row>
    <row r="24" spans="1:11" ht="115.2" outlineLevel="1" x14ac:dyDescent="0.3">
      <c r="A24" s="587"/>
      <c r="B24" s="545">
        <v>1123</v>
      </c>
      <c r="C24" s="615" t="s">
        <v>1005</v>
      </c>
      <c r="D24" s="616" t="s">
        <v>1006</v>
      </c>
      <c r="E24" s="625" t="s">
        <v>223</v>
      </c>
      <c r="F24" s="588"/>
      <c r="G24" s="588"/>
      <c r="H24" s="588"/>
      <c r="I24" s="562" t="s">
        <v>974</v>
      </c>
      <c r="J24" s="591" t="str">
        <f t="shared" si="0"/>
        <v>à collecter</v>
      </c>
      <c r="K24" s="570"/>
    </row>
    <row r="25" spans="1:11" ht="100.8" outlineLevel="1" x14ac:dyDescent="0.3">
      <c r="A25" s="552"/>
      <c r="B25" s="545">
        <v>1124</v>
      </c>
      <c r="C25" s="620" t="s">
        <v>1008</v>
      </c>
      <c r="D25" s="620" t="s">
        <v>45</v>
      </c>
      <c r="E25" s="625" t="s">
        <v>223</v>
      </c>
      <c r="F25" s="548"/>
      <c r="G25" s="548" t="s">
        <v>1010</v>
      </c>
      <c r="H25" s="548"/>
      <c r="I25" s="548" t="s">
        <v>974</v>
      </c>
      <c r="J25" s="549" t="str">
        <f t="shared" si="0"/>
        <v>à collecter</v>
      </c>
      <c r="K25" s="570"/>
    </row>
    <row r="26" spans="1:11" ht="101.4" outlineLevel="1" thickBot="1" x14ac:dyDescent="0.35">
      <c r="A26" s="552"/>
      <c r="B26" s="545">
        <v>1125</v>
      </c>
      <c r="C26" s="620" t="s">
        <v>1009</v>
      </c>
      <c r="D26" s="620"/>
      <c r="E26" s="625" t="s">
        <v>223</v>
      </c>
      <c r="F26" s="548"/>
      <c r="G26" s="548" t="s">
        <v>1010</v>
      </c>
      <c r="H26" s="548"/>
      <c r="I26" s="548" t="s">
        <v>974</v>
      </c>
      <c r="J26" s="549" t="str">
        <f t="shared" si="0"/>
        <v>à collecter</v>
      </c>
      <c r="K26" s="568"/>
    </row>
    <row r="27" spans="1:11" ht="72" outlineLevel="1" x14ac:dyDescent="0.3">
      <c r="A27" s="534" t="s">
        <v>1011</v>
      </c>
      <c r="B27" s="675">
        <v>1126</v>
      </c>
      <c r="C27" s="603"/>
      <c r="D27" s="603"/>
      <c r="E27" s="603"/>
      <c r="F27" s="555"/>
      <c r="G27" s="555"/>
      <c r="H27" s="555"/>
      <c r="I27" s="555"/>
      <c r="J27" s="571"/>
      <c r="K27" s="568"/>
    </row>
    <row r="28" spans="1:11" ht="115.2" outlineLevel="1" x14ac:dyDescent="0.3">
      <c r="A28" s="552"/>
      <c r="B28" s="550">
        <v>1127</v>
      </c>
      <c r="C28" s="539" t="s">
        <v>1012</v>
      </c>
      <c r="D28" s="589" t="s">
        <v>446</v>
      </c>
      <c r="E28" s="625" t="s">
        <v>223</v>
      </c>
      <c r="F28" s="550"/>
      <c r="G28" s="550"/>
      <c r="H28" s="550"/>
      <c r="I28" s="545" t="s">
        <v>974</v>
      </c>
      <c r="J28" s="551" t="str">
        <f t="shared" ref="J28:J33" si="1">IF(OR("IME"=$B$1,"ITEP"=$B$1,"IEM"=$B$1,"IDA"=$B$1,"EEAP"=$B$1,"IDV"=$B$1,"MAS"=$B$1,"FAM/EAM"=$B$1,"CRP"=$B$1,"EANM"=$B$1,"EHPAD"=$B$1,"ESAT"=$B$1,"SSIAD"=$B$1,"SESSAD"=$B$1,"SAMSAH"=$B$1,"SPASAD"=$B$1,"SAVS"=$B$1,"CAMSP"=$B$1,"CMPP"=$B$1,"toutes les données"=$B$1,"IES"=$B$1),"à collecter","non concerné ")</f>
        <v>à collecter</v>
      </c>
      <c r="K28" s="568"/>
    </row>
    <row r="29" spans="1:11" ht="115.2" outlineLevel="1" x14ac:dyDescent="0.3">
      <c r="A29" s="552"/>
      <c r="B29" s="550">
        <v>1128</v>
      </c>
      <c r="C29" s="539" t="s">
        <v>1013</v>
      </c>
      <c r="D29" s="589" t="s">
        <v>1014</v>
      </c>
      <c r="E29" s="625" t="s">
        <v>223</v>
      </c>
      <c r="F29" s="550"/>
      <c r="G29" s="550"/>
      <c r="H29" s="550"/>
      <c r="I29" s="545" t="s">
        <v>974</v>
      </c>
      <c r="J29" s="551" t="str">
        <f t="shared" si="1"/>
        <v>à collecter</v>
      </c>
      <c r="K29" s="568"/>
    </row>
    <row r="30" spans="1:11" ht="115.2" outlineLevel="1" x14ac:dyDescent="0.3">
      <c r="A30" s="552"/>
      <c r="B30" s="550">
        <v>1129</v>
      </c>
      <c r="C30" s="539" t="s">
        <v>1015</v>
      </c>
      <c r="D30" s="589" t="s">
        <v>1016</v>
      </c>
      <c r="E30" s="625" t="s">
        <v>223</v>
      </c>
      <c r="F30" s="545"/>
      <c r="G30" s="545"/>
      <c r="H30" s="545"/>
      <c r="I30" s="545" t="s">
        <v>974</v>
      </c>
      <c r="J30" s="547" t="str">
        <f t="shared" si="1"/>
        <v>à collecter</v>
      </c>
      <c r="K30" s="568"/>
    </row>
    <row r="31" spans="1:11" ht="115.2" outlineLevel="1" x14ac:dyDescent="0.3">
      <c r="A31" s="552"/>
      <c r="B31" s="550">
        <v>1130</v>
      </c>
      <c r="C31" s="602" t="s">
        <v>1017</v>
      </c>
      <c r="D31" s="612" t="s">
        <v>1014</v>
      </c>
      <c r="E31" s="625" t="s">
        <v>223</v>
      </c>
      <c r="F31" s="550"/>
      <c r="G31" s="550"/>
      <c r="H31" s="550"/>
      <c r="I31" s="545" t="s">
        <v>974</v>
      </c>
      <c r="J31" s="551" t="str">
        <f t="shared" si="1"/>
        <v>à collecter</v>
      </c>
      <c r="K31" s="568"/>
    </row>
    <row r="32" spans="1:11" ht="100.8" outlineLevel="1" x14ac:dyDescent="0.3">
      <c r="A32" s="552"/>
      <c r="B32" s="550">
        <v>1131</v>
      </c>
      <c r="C32" s="597" t="s">
        <v>1020</v>
      </c>
      <c r="D32" s="597"/>
      <c r="E32" s="625" t="s">
        <v>223</v>
      </c>
      <c r="F32" s="548"/>
      <c r="G32" s="548" t="s">
        <v>1046</v>
      </c>
      <c r="H32" s="548"/>
      <c r="I32" s="548" t="s">
        <v>974</v>
      </c>
      <c r="J32" s="549" t="str">
        <f t="shared" si="1"/>
        <v>à collecter</v>
      </c>
      <c r="K32" s="568"/>
    </row>
    <row r="33" spans="1:11" ht="115.2" outlineLevel="1" x14ac:dyDescent="0.3">
      <c r="A33" s="552"/>
      <c r="B33" s="550">
        <v>1132</v>
      </c>
      <c r="C33" s="595" t="s">
        <v>1018</v>
      </c>
      <c r="D33" s="594" t="s">
        <v>1019</v>
      </c>
      <c r="E33" s="625" t="s">
        <v>223</v>
      </c>
      <c r="F33" s="545"/>
      <c r="G33" s="545"/>
      <c r="H33" s="545"/>
      <c r="I33" s="545" t="s">
        <v>974</v>
      </c>
      <c r="J33" s="547" t="str">
        <f t="shared" si="1"/>
        <v>à collecter</v>
      </c>
      <c r="K33" s="568"/>
    </row>
    <row r="34" spans="1:11" ht="26.4" thickBot="1" x14ac:dyDescent="0.35">
      <c r="A34" s="587"/>
      <c r="B34" s="588"/>
      <c r="C34" s="589"/>
      <c r="D34" s="592"/>
      <c r="E34" s="609"/>
      <c r="F34" s="588"/>
      <c r="G34" s="588"/>
      <c r="H34" s="588"/>
      <c r="I34" s="600"/>
      <c r="J34" s="591"/>
      <c r="K34" s="601"/>
    </row>
    <row r="35" spans="1:11" ht="26.4" thickBot="1" x14ac:dyDescent="0.35">
      <c r="A35" s="557" t="s">
        <v>1041</v>
      </c>
      <c r="B35" s="558"/>
      <c r="C35" s="558"/>
      <c r="D35" s="558"/>
      <c r="E35" s="608"/>
      <c r="F35" s="558"/>
      <c r="G35" s="558"/>
      <c r="H35" s="558"/>
      <c r="I35" s="558"/>
      <c r="J35" s="558"/>
      <c r="K35" s="568"/>
    </row>
    <row r="36" spans="1:11" ht="36" outlineLevel="1" x14ac:dyDescent="0.3">
      <c r="A36" s="534" t="s">
        <v>1021</v>
      </c>
      <c r="B36" s="675">
        <v>1133</v>
      </c>
      <c r="C36" s="603"/>
      <c r="D36" s="603"/>
      <c r="E36" s="603"/>
      <c r="F36" s="555"/>
      <c r="G36" s="555"/>
      <c r="H36" s="555"/>
      <c r="I36" s="555"/>
      <c r="J36" s="571"/>
      <c r="K36" s="568"/>
    </row>
    <row r="37" spans="1:11" ht="115.2" outlineLevel="1" x14ac:dyDescent="0.3">
      <c r="A37" s="587"/>
      <c r="B37" s="588">
        <v>1134</v>
      </c>
      <c r="C37" s="546" t="s">
        <v>1022</v>
      </c>
      <c r="D37" s="592" t="s">
        <v>1088</v>
      </c>
      <c r="E37" s="625" t="s">
        <v>223</v>
      </c>
      <c r="F37" s="588"/>
      <c r="G37" s="588"/>
      <c r="H37" s="588"/>
      <c r="I37" s="562" t="s">
        <v>974</v>
      </c>
      <c r="J37" s="591" t="str">
        <f>IF(OR("IME"=$B$1,"ITEP"=$B$1,"IEM"=$B$1,"IDA"=$B$1,"EEAP"=$B$1,"IDV"=$B$1,"MAS"=$B$1,"FAM/EAM"=$B$1,"CRP"=$B$1,"EANM"=$B$1,"EHPAD"=$B$1,"ESAT"=$B$1,"SSIAD"=$B$1,"SESSAD"=$B$1,"SAMSAH"=$B$1,"SPASAD"=$B$1,"SAVS"=$B$1,"CAMSP"=$B$1,"CMPP"=$B$1,"toutes les données"=$B$1,"IES"=$B$1),"à collecter","non concerné ")</f>
        <v>à collecter</v>
      </c>
      <c r="K37" s="568"/>
    </row>
    <row r="38" spans="1:11" ht="36.450000000000003" customHeight="1" outlineLevel="1" x14ac:dyDescent="0.3">
      <c r="A38" s="587"/>
      <c r="B38" s="588">
        <v>1135</v>
      </c>
      <c r="C38" s="597" t="s">
        <v>1023</v>
      </c>
      <c r="D38" s="598"/>
      <c r="E38" s="625" t="s">
        <v>223</v>
      </c>
      <c r="F38" s="593"/>
      <c r="G38" s="593" t="s">
        <v>1045</v>
      </c>
      <c r="H38" s="593"/>
      <c r="I38" s="590" t="s">
        <v>974</v>
      </c>
      <c r="J38" s="599" t="str">
        <f>IF(OR("IME"=$B$1,"ITEP"=$B$1,"IEM"=$B$1,"IDA"=$B$1,"EEAP"=$B$1,"IDV"=$B$1,"MAS"=$B$1,"FAM/EAM"=$B$1,"CRP"=$B$1,"EANM"=$B$1,"EHPAD"=$B$1,"ESAT"=$B$1,"SSIAD"=$B$1,"SESSAD"=$B$1,"SAMSAH"=$B$1,"SPASAD"=$B$1,"SAVS"=$B$1,"CAMSP"=$B$1,"CMPP"=$B$1,"toutes les données"=$B$1,"IES"=$B$1),"à collecter","non concerné ")</f>
        <v>à collecter</v>
      </c>
      <c r="K38" s="568"/>
    </row>
    <row r="39" spans="1:11" ht="58.5" customHeight="1" outlineLevel="1" x14ac:dyDescent="0.3">
      <c r="A39" s="587"/>
      <c r="B39" s="588">
        <v>1136</v>
      </c>
      <c r="C39" s="546" t="s">
        <v>1024</v>
      </c>
      <c r="D39" s="592" t="s">
        <v>1089</v>
      </c>
      <c r="E39" s="625" t="s">
        <v>223</v>
      </c>
      <c r="F39" s="588"/>
      <c r="G39" s="588"/>
      <c r="H39" s="588"/>
      <c r="I39" s="562" t="s">
        <v>974</v>
      </c>
      <c r="J39" s="591" t="str">
        <f>IF(OR("IME"=$B$1,"ITEP"=$B$1,"IEM"=$B$1,"IDA"=$B$1,"EEAP"=$B$1,"IDV"=$B$1,"MAS"=$B$1,"FAM/EAM"=$B$1,"CRP"=$B$1,"EANM"=$B$1,"EHPAD"=$B$1,"ESAT"=$B$1,"SSIAD"=$B$1,"SESSAD"=$B$1,"SAMSAH"=$B$1,"SPASAD"=$B$1,"SAVS"=$B$1,"CAMSP"=$B$1,"CMPP"=$B$1,"toutes les données"=$B$1,"IES"=$B$1),"à collecter","non concerné ")</f>
        <v>à collecter</v>
      </c>
      <c r="K39" s="568"/>
    </row>
    <row r="40" spans="1:11" ht="48" customHeight="1" outlineLevel="1" thickBot="1" x14ac:dyDescent="0.35">
      <c r="A40" s="587"/>
      <c r="B40" s="588">
        <v>1137</v>
      </c>
      <c r="C40" s="597" t="s">
        <v>1023</v>
      </c>
      <c r="D40" s="598"/>
      <c r="E40" s="625" t="s">
        <v>223</v>
      </c>
      <c r="F40" s="593"/>
      <c r="G40" s="593" t="s">
        <v>1031</v>
      </c>
      <c r="H40" s="593"/>
      <c r="I40" s="590" t="s">
        <v>974</v>
      </c>
      <c r="J40" s="599" t="str">
        <f>IF(OR("IME"=$B$1,"ITEP"=$B$1,"IEM"=$B$1,"IDA"=$B$1,"EEAP"=$B$1,"IDV"=$B$1,"MAS"=$B$1,"FAM/EAM"=$B$1,"CRP"=$B$1,"EANM"=$B$1,"EHPAD"=$B$1,"ESAT"=$B$1,"SSIAD"=$B$1,"SESSAD"=$B$1,"SAMSAH"=$B$1,"SPASAD"=$B$1,"SAVS"=$B$1,"CAMSP"=$B$1,"CMPP"=$B$1,"toutes les données"=$B$1,"IES"=$B$1),"à collecter","non concerné ")</f>
        <v>à collecter</v>
      </c>
      <c r="K40" s="568"/>
    </row>
    <row r="41" spans="1:11" ht="36" outlineLevel="1" x14ac:dyDescent="0.3">
      <c r="A41" s="534" t="s">
        <v>1025</v>
      </c>
      <c r="B41" s="675">
        <v>1138</v>
      </c>
      <c r="C41" s="603"/>
      <c r="D41" s="603"/>
      <c r="E41" s="603"/>
      <c r="F41" s="555"/>
      <c r="G41" s="555"/>
      <c r="H41" s="555"/>
      <c r="I41" s="555"/>
      <c r="J41" s="571"/>
      <c r="K41" s="568"/>
    </row>
    <row r="42" spans="1:11" ht="219.45" customHeight="1" outlineLevel="1" x14ac:dyDescent="0.3">
      <c r="A42" s="587"/>
      <c r="B42" s="588">
        <v>1139</v>
      </c>
      <c r="C42" s="615" t="s">
        <v>1026</v>
      </c>
      <c r="D42" s="617" t="s">
        <v>1027</v>
      </c>
      <c r="E42" s="625" t="s">
        <v>223</v>
      </c>
      <c r="F42" s="588"/>
      <c r="G42" s="588"/>
      <c r="H42" s="588"/>
      <c r="I42" s="562" t="s">
        <v>974</v>
      </c>
      <c r="J42" s="591" t="str">
        <f>IF(OR("IME"=$B$1,"ITEP"=$B$1,"IEM"=$B$1,"IDA"=$B$1,"EEAP"=$B$1,"IDV"=$B$1,"MAS"=$B$1,"FAM/EAM"=$B$1,"CRP"=$B$1,"EANM"=$B$1,"EHPAD"=$B$1,"ESAT"=$B$1,"SSIAD"=$B$1,"SESSAD"=$B$1,"SAMSAH"=$B$1,"SPASAD"=$B$1,"SAVS"=$B$1,"CAMSP"=$B$1,"CMPP"=$B$1,"toutes les données"=$B$1,"IES"=$B$1),"à collecter","non concerné ")</f>
        <v>à collecter</v>
      </c>
      <c r="K42" s="568"/>
    </row>
    <row r="43" spans="1:11" ht="115.2" outlineLevel="1" x14ac:dyDescent="0.3">
      <c r="A43" s="587"/>
      <c r="B43" s="588">
        <v>1140</v>
      </c>
      <c r="C43" s="615" t="s">
        <v>1028</v>
      </c>
      <c r="D43" s="617" t="s">
        <v>1090</v>
      </c>
      <c r="E43" s="625" t="s">
        <v>223</v>
      </c>
      <c r="F43" s="588"/>
      <c r="G43" s="588"/>
      <c r="H43" s="588"/>
      <c r="I43" s="562" t="s">
        <v>974</v>
      </c>
      <c r="J43" s="591" t="str">
        <f>IF(OR("IME"=$B$1,"ITEP"=$B$1,"IEM"=$B$1,"IDA"=$B$1,"EEAP"=$B$1,"IDV"=$B$1,"MAS"=$B$1,"FAM/EAM"=$B$1,"CRP"=$B$1,"EANM"=$B$1,"EHPAD"=$B$1,"ESAT"=$B$1,"SSIAD"=$B$1,"SESSAD"=$B$1,"SAMSAH"=$B$1,"SPASAD"=$B$1,"SAVS"=$B$1,"CAMSP"=$B$1,"CMPP"=$B$1,"toutes les données"=$B$1,"IES"=$B$1),"à collecter","non concerné ")</f>
        <v>à collecter</v>
      </c>
      <c r="K43" s="568"/>
    </row>
    <row r="44" spans="1:11" ht="100.8" outlineLevel="1" x14ac:dyDescent="0.3">
      <c r="A44" s="587"/>
      <c r="B44" s="588">
        <v>1141</v>
      </c>
      <c r="C44" s="620" t="s">
        <v>1023</v>
      </c>
      <c r="D44" s="622"/>
      <c r="E44" s="625" t="s">
        <v>223</v>
      </c>
      <c r="F44" s="593"/>
      <c r="G44" s="593" t="s">
        <v>1032</v>
      </c>
      <c r="H44" s="593"/>
      <c r="I44" s="590" t="s">
        <v>974</v>
      </c>
      <c r="J44" s="599" t="str">
        <f>IF(OR("IME"=$B$1,"ITEP"=$B$1,"IEM"=$B$1,"IDA"=$B$1,"EEAP"=$B$1,"IDV"=$B$1,"MAS"=$B$1,"FAM/EAM"=$B$1,"CRP"=$B$1,"EANM"=$B$1,"EHPAD"=$B$1,"ESAT"=$B$1,"SSIAD"=$B$1,"SESSAD"=$B$1,"SAMSAH"=$B$1,"SPASAD"=$B$1,"SAVS"=$B$1,"CAMSP"=$B$1,"CMPP"=$B$1,"toutes les données"=$B$1,"IES"=$B$1),"à collecter","non concerné ")</f>
        <v>à collecter</v>
      </c>
      <c r="K44" s="568"/>
    </row>
    <row r="45" spans="1:11" ht="115.2" outlineLevel="1" x14ac:dyDescent="0.3">
      <c r="A45" s="587"/>
      <c r="B45" s="588">
        <v>1142</v>
      </c>
      <c r="C45" s="615" t="s">
        <v>1029</v>
      </c>
      <c r="D45" s="617" t="s">
        <v>1089</v>
      </c>
      <c r="E45" s="625" t="s">
        <v>223</v>
      </c>
      <c r="F45" s="588"/>
      <c r="G45" s="588"/>
      <c r="H45" s="588"/>
      <c r="I45" s="562" t="s">
        <v>974</v>
      </c>
      <c r="J45" s="591" t="str">
        <f>IF(OR("IME"=$B$1,"ITEP"=$B$1,"IEM"=$B$1,"IDA"=$B$1,"EEAP"=$B$1,"IDV"=$B$1,"MAS"=$B$1,"FAM/EAM"=$B$1,"CRP"=$B$1,"EANM"=$B$1,"EHPAD"=$B$1,"ESAT"=$B$1,"SSIAD"=$B$1,"SESSAD"=$B$1,"SAMSAH"=$B$1,"SPASAD"=$B$1,"SAVS"=$B$1,"CAMSP"=$B$1,"CMPP"=$B$1,"toutes les données"=$B$1,"IES"=$B$1),"à collecter","non concerné ")</f>
        <v>à collecter</v>
      </c>
      <c r="K45" s="568"/>
    </row>
    <row r="46" spans="1:11" ht="43.95" customHeight="1" outlineLevel="1" thickBot="1" x14ac:dyDescent="0.35">
      <c r="A46" s="587"/>
      <c r="B46" s="588">
        <v>1143</v>
      </c>
      <c r="C46" s="620" t="s">
        <v>1023</v>
      </c>
      <c r="D46" s="622"/>
      <c r="E46" s="625" t="s">
        <v>223</v>
      </c>
      <c r="F46" s="593"/>
      <c r="G46" s="593" t="s">
        <v>1035</v>
      </c>
      <c r="H46" s="593"/>
      <c r="I46" s="590" t="s">
        <v>974</v>
      </c>
      <c r="J46" s="599" t="str">
        <f>IF(OR("IME"=$B$1,"ITEP"=$B$1,"IEM"=$B$1,"IDA"=$B$1,"EEAP"=$B$1,"IDV"=$B$1,"MAS"=$B$1,"FAM/EAM"=$B$1,"CRP"=$B$1,"EANM"=$B$1,"EHPAD"=$B$1,"ESAT"=$B$1,"SSIAD"=$B$1,"SESSAD"=$B$1,"SAMSAH"=$B$1,"SPASAD"=$B$1,"SAVS"=$B$1,"CAMSP"=$B$1,"CMPP"=$B$1,"toutes les données"=$B$1,"IES"=$B$1),"à collecter","non concerné ")</f>
        <v>à collecter</v>
      </c>
      <c r="K46" s="568"/>
    </row>
    <row r="47" spans="1:11" ht="72" outlineLevel="1" x14ac:dyDescent="0.3">
      <c r="A47" s="534" t="s">
        <v>1030</v>
      </c>
      <c r="B47" s="675">
        <v>1144</v>
      </c>
      <c r="C47" s="603"/>
      <c r="D47" s="603"/>
      <c r="E47" s="603"/>
      <c r="F47" s="555"/>
      <c r="G47" s="555"/>
      <c r="H47" s="555"/>
      <c r="I47" s="555"/>
      <c r="J47" s="571"/>
      <c r="K47" s="568"/>
    </row>
    <row r="48" spans="1:11" ht="115.2" outlineLevel="1" x14ac:dyDescent="0.3">
      <c r="A48" s="587"/>
      <c r="B48" s="588">
        <v>1145</v>
      </c>
      <c r="C48" s="615" t="s">
        <v>1033</v>
      </c>
      <c r="D48" s="617" t="s">
        <v>1089</v>
      </c>
      <c r="E48" s="625" t="s">
        <v>223</v>
      </c>
      <c r="F48" s="588"/>
      <c r="G48" s="588"/>
      <c r="H48" s="588"/>
      <c r="I48" s="562" t="s">
        <v>974</v>
      </c>
      <c r="J48" s="591" t="str">
        <f t="shared" ref="J48:J57" si="2">IF(OR("IME"=$B$1,"ITEP"=$B$1,"IEM"=$B$1,"IDA"=$B$1,"EEAP"=$B$1,"IDV"=$B$1,"MAS"=$B$1,"FAM/EAM"=$B$1,"CRP"=$B$1,"EANM"=$B$1,"EHPAD"=$B$1,"ESAT"=$B$1,"SSIAD"=$B$1,"SESSAD"=$B$1,"SAMSAH"=$B$1,"SPASAD"=$B$1,"SAVS"=$B$1,"CAMSP"=$B$1,"CMPP"=$B$1,"toutes les données"=$B$1,"IES"=$B$1),"à collecter","non concerné ")</f>
        <v>à collecter</v>
      </c>
      <c r="K48" s="568"/>
    </row>
    <row r="49" spans="1:11" ht="100.8" outlineLevel="1" x14ac:dyDescent="0.3">
      <c r="A49" s="587"/>
      <c r="B49" s="588">
        <v>1146</v>
      </c>
      <c r="C49" s="620" t="s">
        <v>1023</v>
      </c>
      <c r="D49" s="622"/>
      <c r="E49" s="625" t="s">
        <v>223</v>
      </c>
      <c r="F49" s="593"/>
      <c r="G49" s="593" t="s">
        <v>1044</v>
      </c>
      <c r="H49" s="593"/>
      <c r="I49" s="590" t="s">
        <v>974</v>
      </c>
      <c r="J49" s="599" t="str">
        <f t="shared" si="2"/>
        <v>à collecter</v>
      </c>
      <c r="K49" s="568"/>
    </row>
    <row r="50" spans="1:11" ht="115.2" outlineLevel="1" x14ac:dyDescent="0.3">
      <c r="A50" s="587"/>
      <c r="B50" s="588">
        <v>1147</v>
      </c>
      <c r="C50" s="615" t="s">
        <v>1034</v>
      </c>
      <c r="D50" s="617"/>
      <c r="E50" s="609"/>
      <c r="F50" s="588"/>
      <c r="G50" s="588"/>
      <c r="H50" s="588"/>
      <c r="I50" s="562" t="s">
        <v>974</v>
      </c>
      <c r="J50" s="591" t="str">
        <f t="shared" si="2"/>
        <v>à collecter</v>
      </c>
      <c r="K50" s="568"/>
    </row>
    <row r="51" spans="1:11" ht="100.8" outlineLevel="1" x14ac:dyDescent="0.3">
      <c r="A51" s="587"/>
      <c r="B51" s="588">
        <v>1148</v>
      </c>
      <c r="C51" s="620" t="s">
        <v>1133</v>
      </c>
      <c r="D51" s="622"/>
      <c r="E51" s="625" t="s">
        <v>223</v>
      </c>
      <c r="F51" s="593"/>
      <c r="G51" s="593"/>
      <c r="H51" s="593"/>
      <c r="I51" s="590" t="s">
        <v>974</v>
      </c>
      <c r="J51" s="599" t="str">
        <f t="shared" si="2"/>
        <v>à collecter</v>
      </c>
      <c r="K51" s="568"/>
    </row>
    <row r="52" spans="1:11" ht="100.8" outlineLevel="1" x14ac:dyDescent="0.3">
      <c r="A52" s="587"/>
      <c r="B52" s="638">
        <v>1149</v>
      </c>
      <c r="C52" s="639" t="s">
        <v>717</v>
      </c>
      <c r="D52" s="640"/>
      <c r="E52" s="641"/>
      <c r="F52" s="642" t="s">
        <v>1064</v>
      </c>
      <c r="G52" s="642" t="s">
        <v>1040</v>
      </c>
      <c r="H52" s="638"/>
      <c r="I52" s="643" t="s">
        <v>974</v>
      </c>
      <c r="J52" s="644" t="str">
        <f t="shared" si="2"/>
        <v>à collecter</v>
      </c>
      <c r="K52" s="568"/>
    </row>
    <row r="53" spans="1:11" ht="115.2" outlineLevel="1" x14ac:dyDescent="0.3">
      <c r="A53" s="587"/>
      <c r="B53" s="588">
        <v>1150</v>
      </c>
      <c r="C53" s="615" t="s">
        <v>1036</v>
      </c>
      <c r="D53" s="617"/>
      <c r="E53" s="609"/>
      <c r="F53" s="588"/>
      <c r="G53" s="588"/>
      <c r="H53" s="588"/>
      <c r="I53" s="562" t="s">
        <v>974</v>
      </c>
      <c r="J53" s="591" t="str">
        <f t="shared" si="2"/>
        <v>à collecter</v>
      </c>
      <c r="K53" s="568"/>
    </row>
    <row r="54" spans="1:11" ht="100.8" outlineLevel="1" x14ac:dyDescent="0.3">
      <c r="A54" s="587"/>
      <c r="B54" s="588">
        <v>1151</v>
      </c>
      <c r="C54" s="620" t="s">
        <v>1134</v>
      </c>
      <c r="D54" s="622"/>
      <c r="E54" s="625" t="s">
        <v>223</v>
      </c>
      <c r="F54" s="593"/>
      <c r="G54" s="593"/>
      <c r="H54" s="593"/>
      <c r="I54" s="590" t="s">
        <v>974</v>
      </c>
      <c r="J54" s="599" t="str">
        <f t="shared" si="2"/>
        <v>à collecter</v>
      </c>
      <c r="K54" s="568"/>
    </row>
    <row r="55" spans="1:11" ht="100.8" outlineLevel="1" x14ac:dyDescent="0.3">
      <c r="A55" s="587"/>
      <c r="B55" s="638">
        <v>1152</v>
      </c>
      <c r="C55" s="639" t="s">
        <v>717</v>
      </c>
      <c r="D55" s="640"/>
      <c r="E55" s="641"/>
      <c r="F55" s="642" t="s">
        <v>1064</v>
      </c>
      <c r="G55" s="642" t="s">
        <v>1040</v>
      </c>
      <c r="H55" s="638"/>
      <c r="I55" s="643" t="s">
        <v>974</v>
      </c>
      <c r="J55" s="644" t="str">
        <f t="shared" si="2"/>
        <v>à collecter</v>
      </c>
      <c r="K55" s="568"/>
    </row>
    <row r="56" spans="1:11" ht="115.2" outlineLevel="1" x14ac:dyDescent="0.3">
      <c r="A56" s="600"/>
      <c r="B56" s="600">
        <v>1153</v>
      </c>
      <c r="C56" s="623" t="s">
        <v>1037</v>
      </c>
      <c r="D56" s="624" t="s">
        <v>1038</v>
      </c>
      <c r="E56" s="625" t="s">
        <v>223</v>
      </c>
      <c r="F56" s="600"/>
      <c r="G56" s="600"/>
      <c r="H56" s="600"/>
      <c r="I56" s="562" t="s">
        <v>974</v>
      </c>
      <c r="J56" s="600" t="str">
        <f t="shared" si="2"/>
        <v>à collecter</v>
      </c>
      <c r="K56" s="568"/>
    </row>
    <row r="57" spans="1:11" ht="115.2" outlineLevel="1" x14ac:dyDescent="0.3">
      <c r="A57" s="600"/>
      <c r="B57" s="600">
        <v>1154</v>
      </c>
      <c r="C57" s="623" t="s">
        <v>1039</v>
      </c>
      <c r="D57" s="624" t="s">
        <v>1038</v>
      </c>
      <c r="E57" s="625" t="s">
        <v>223</v>
      </c>
      <c r="F57" s="600"/>
      <c r="G57" s="600"/>
      <c r="H57" s="600"/>
      <c r="I57" s="562" t="s">
        <v>974</v>
      </c>
      <c r="J57" s="600" t="str">
        <f t="shared" si="2"/>
        <v>à collecter</v>
      </c>
      <c r="K57" s="568"/>
    </row>
    <row r="58" spans="1:11" ht="26.4" thickBot="1" x14ac:dyDescent="0.35">
      <c r="A58" s="587"/>
      <c r="B58" s="600"/>
      <c r="C58" s="589"/>
      <c r="D58" s="592"/>
      <c r="E58" s="609"/>
      <c r="F58" s="588"/>
      <c r="G58" s="588"/>
      <c r="H58" s="588"/>
      <c r="I58" s="600"/>
      <c r="J58" s="591"/>
      <c r="K58" s="601"/>
    </row>
    <row r="59" spans="1:11" ht="21.6" thickBot="1" x14ac:dyDescent="0.35">
      <c r="A59" s="561" t="s">
        <v>1047</v>
      </c>
      <c r="B59" s="556"/>
      <c r="C59" s="556"/>
      <c r="D59" s="556"/>
      <c r="E59" s="610"/>
      <c r="F59" s="556"/>
      <c r="G59" s="556"/>
      <c r="H59" s="556"/>
      <c r="I59" s="556"/>
      <c r="J59" s="556"/>
      <c r="K59" s="568"/>
    </row>
    <row r="60" spans="1:11" ht="36" outlineLevel="1" x14ac:dyDescent="0.3">
      <c r="A60" s="534" t="s">
        <v>1048</v>
      </c>
      <c r="B60" s="675">
        <v>1155</v>
      </c>
      <c r="C60" s="603"/>
      <c r="D60" s="603"/>
      <c r="E60" s="603"/>
      <c r="F60" s="555"/>
      <c r="G60" s="555"/>
      <c r="H60" s="555"/>
      <c r="I60" s="555"/>
      <c r="J60" s="571"/>
      <c r="K60" s="568"/>
    </row>
    <row r="61" spans="1:11" ht="309" customHeight="1" outlineLevel="1" thickBot="1" x14ac:dyDescent="0.35">
      <c r="A61" s="627"/>
      <c r="B61" s="542">
        <v>1156</v>
      </c>
      <c r="C61" s="595" t="s">
        <v>1049</v>
      </c>
      <c r="D61" s="594" t="s">
        <v>1050</v>
      </c>
      <c r="E61" s="635" t="s">
        <v>223</v>
      </c>
      <c r="F61" s="542"/>
      <c r="G61" s="542"/>
      <c r="H61" s="542"/>
      <c r="I61" s="542" t="s">
        <v>974</v>
      </c>
      <c r="J61" s="582" t="str">
        <f>IF(OR("IME"=$B$1,"ITEP"=$B$1,"IEM"=$B$1,"IDA"=$B$1,"EEAP"=$B$1,"IDV"=$B$1,"MAS"=$B$1,"FAM/EAM"=$B$1,"CRP"=$B$1,"EANM"=$B$1,"EHPAD"=$B$1,"ESAT"=$B$1,"SSIAD"=$B$1,"SESSAD"=$B$1,"SAMSAH"=$B$1,"SPASAD"=$B$1,"SAVS"=$B$1,"CAMSP"=$B$1,"CMPP"=$B$1,"toutes les données"=$B$1,"IES"=$B$1),"à collecter","non concerné ")</f>
        <v>à collecter</v>
      </c>
      <c r="K61" s="569"/>
    </row>
    <row r="62" spans="1:11" ht="21.6" outlineLevel="1" thickBot="1" x14ac:dyDescent="0.35">
      <c r="A62" s="534" t="s">
        <v>1051</v>
      </c>
      <c r="B62" s="675">
        <v>1157</v>
      </c>
      <c r="C62" s="628"/>
      <c r="D62" s="628"/>
      <c r="E62" s="628"/>
      <c r="F62" s="628"/>
      <c r="G62" s="628"/>
      <c r="H62" s="628"/>
      <c r="I62" s="628"/>
      <c r="J62" s="629"/>
      <c r="K62" s="569"/>
    </row>
    <row r="63" spans="1:11" ht="227.7" customHeight="1" outlineLevel="1" thickBot="1" x14ac:dyDescent="0.35">
      <c r="A63" s="627"/>
      <c r="B63" s="537">
        <v>1158</v>
      </c>
      <c r="C63" s="632" t="s">
        <v>1052</v>
      </c>
      <c r="D63" s="594" t="s">
        <v>1053</v>
      </c>
      <c r="E63" s="670" t="s">
        <v>223</v>
      </c>
      <c r="F63" s="537"/>
      <c r="G63" s="537"/>
      <c r="H63" s="537"/>
      <c r="I63" s="542" t="s">
        <v>974</v>
      </c>
      <c r="J63" s="580" t="str">
        <f>IF(OR("IME"=$B$1,"ITEP"=$B$1,"IEM"=$B$1,"IDA"=$B$1,"EEAP"=$B$1,"IDV"=$B$1,"MAS"=$B$1,"FAM/EAM"=$B$1,"CRP"=$B$1,"EANM"=$B$1,"EHPAD"=$B$1,"ESAT"=$B$1,"SSIAD"=$B$1,"SESSAD"=$B$1,"SAMSAH"=$B$1,"SPASAD"=$B$1,"SAVS"=$B$1,"CAMSP"=$B$1,"CMPP"=$B$1,"toutes les données"=$B$1,"IES"=$B$1),"à collecter","non concerné ")</f>
        <v>à collecter</v>
      </c>
      <c r="K63" s="572"/>
    </row>
    <row r="64" spans="1:11" ht="54" outlineLevel="1" x14ac:dyDescent="0.3">
      <c r="A64" s="534" t="s">
        <v>1054</v>
      </c>
      <c r="B64" s="675">
        <v>1159</v>
      </c>
      <c r="C64" s="628"/>
      <c r="D64" s="628"/>
      <c r="E64" s="628"/>
      <c r="F64" s="628"/>
      <c r="G64" s="628"/>
      <c r="H64" s="628"/>
      <c r="I64" s="628"/>
      <c r="J64" s="629"/>
      <c r="K64" s="570"/>
    </row>
    <row r="65" spans="1:11" ht="115.2" outlineLevel="1" x14ac:dyDescent="0.3">
      <c r="A65" s="627"/>
      <c r="B65" s="537">
        <v>1160</v>
      </c>
      <c r="C65" s="539" t="s">
        <v>1055</v>
      </c>
      <c r="D65" s="538"/>
      <c r="E65" s="537"/>
      <c r="F65" s="537"/>
      <c r="G65" s="537"/>
      <c r="H65" s="537"/>
      <c r="I65" s="542" t="s">
        <v>974</v>
      </c>
      <c r="J65" s="580" t="str">
        <f>IF(OR("IME"=$B$1,"ITEP"=$B$1,"IEM"=$B$1,"IDA"=$B$1,"EEAP"=$B$1,"IDV"=$B$1,"MAS"=$B$1,"FAM/EAM"=$B$1,"CRP"=$B$1,"EANM"=$B$1,"EHPAD"=$B$1,"ESAT"=$B$1,"SSIAD"=$B$1,"SESSAD"=$B$1,"SAMSAH"=$B$1,"SPASAD"=$B$1,"SAVS"=$B$1,"CAMSP"=$B$1,"CMPP"=$B$1,"toutes les données"=$B$1,"IES"=$B$1),"à collecter","non concerné ")</f>
        <v>à collecter</v>
      </c>
      <c r="K65" s="568"/>
    </row>
    <row r="66" spans="1:11" ht="100.8" outlineLevel="1" x14ac:dyDescent="0.3">
      <c r="A66" s="627"/>
      <c r="B66" s="541">
        <v>1161</v>
      </c>
      <c r="C66" s="540" t="s">
        <v>1056</v>
      </c>
      <c r="D66" s="540"/>
      <c r="E66" s="636" t="s">
        <v>223</v>
      </c>
      <c r="F66" s="541"/>
      <c r="G66" s="541"/>
      <c r="H66" s="541"/>
      <c r="I66" s="541" t="s">
        <v>974</v>
      </c>
      <c r="J66" s="581" t="str">
        <f>IF(OR("IME"=$B$1,"ITEP"=$B$1,"IEM"=$B$1,"IDA"=$B$1,"EEAP"=$B$1,"IDV"=$B$1,"MAS"=$B$1,"FAM/EAM"=$B$1,"CRP"=$B$1,"EANM"=$B$1,"EHPAD"=$B$1,"ESAT"=$B$1,"SSIAD"=$B$1,"SESSAD"=$B$1,"SAMSAH"=$B$1,"SPASAD"=$B$1,"SAVS"=$B$1,"CAMSP"=$B$1,"CMPP"=$B$1,"toutes les données"=$B$1,"IES"=$B$1),"à collecter","non concerné ")</f>
        <v>à collecter</v>
      </c>
      <c r="K66" s="568"/>
    </row>
    <row r="67" spans="1:11" ht="100.8" outlineLevel="1" x14ac:dyDescent="0.3">
      <c r="A67" s="627"/>
      <c r="B67" s="645">
        <v>1162</v>
      </c>
      <c r="C67" s="646" t="s">
        <v>1057</v>
      </c>
      <c r="D67" s="646"/>
      <c r="E67" s="647"/>
      <c r="F67" s="648" t="s">
        <v>1065</v>
      </c>
      <c r="G67" s="649" t="s">
        <v>1058</v>
      </c>
      <c r="H67" s="645"/>
      <c r="I67" s="645" t="s">
        <v>974</v>
      </c>
      <c r="J67" s="650" t="str">
        <f>IF(OR("IME"=$B$1,"ITEP"=$B$1,"IEM"=$B$1,"IDA"=$B$1,"EEAP"=$B$1,"IDV"=$B$1,"MAS"=$B$1,"FAM/EAM"=$B$1,"CRP"=$B$1,"EANM"=$B$1,"EHPAD"=$B$1,"ESAT"=$B$1,"SSIAD"=$B$1,"SESSAD"=$B$1,"SAMSAH"=$B$1,"SPASAD"=$B$1,"SAVS"=$B$1,"CAMSP"=$B$1,"CMPP"=$B$1,"toutes les données"=$B$1,"IES"=$B$1),"à collecter","non concerné ")</f>
        <v>à collecter</v>
      </c>
      <c r="K67" s="568"/>
    </row>
    <row r="68" spans="1:11" ht="229.2" customHeight="1" outlineLevel="1" thickBot="1" x14ac:dyDescent="0.35">
      <c r="A68" s="627"/>
      <c r="B68" s="537">
        <v>1163</v>
      </c>
      <c r="C68" s="539" t="s">
        <v>1059</v>
      </c>
      <c r="D68" s="538" t="s">
        <v>1060</v>
      </c>
      <c r="E68" s="636" t="s">
        <v>223</v>
      </c>
      <c r="F68" s="626"/>
      <c r="G68" s="537"/>
      <c r="H68" s="537"/>
      <c r="I68" s="542" t="s">
        <v>974</v>
      </c>
      <c r="J68" s="580" t="str">
        <f>IF(OR("IME"=$B$1,"ITEP"=$B$1,"IEM"=$B$1,"IDA"=$B$1,"EEAP"=$B$1,"IDV"=$B$1,"MAS"=$B$1,"FAM/EAM"=$B$1,"CRP"=$B$1,"EANM"=$B$1,"EHPAD"=$B$1,"ESAT"=$B$1,"SSIAD"=$B$1,"SESSAD"=$B$1,"SAMSAH"=$B$1,"SPASAD"=$B$1,"SAVS"=$B$1,"CAMSP"=$B$1,"CMPP"=$B$1,"toutes les données"=$B$1,"IES"=$B$1),"à collecter","non concerné ")</f>
        <v>à collecter</v>
      </c>
      <c r="K68" s="568"/>
    </row>
    <row r="69" spans="1:11" ht="36" outlineLevel="1" x14ac:dyDescent="0.3">
      <c r="A69" s="534" t="s">
        <v>1061</v>
      </c>
      <c r="B69" s="675">
        <v>1164</v>
      </c>
      <c r="C69" s="628"/>
      <c r="D69" s="628"/>
      <c r="E69" s="628"/>
      <c r="F69" s="628"/>
      <c r="G69" s="628"/>
      <c r="H69" s="628"/>
      <c r="I69" s="628"/>
      <c r="J69" s="629"/>
      <c r="K69" s="568"/>
    </row>
    <row r="70" spans="1:11" ht="196.5" customHeight="1" outlineLevel="1" thickBot="1" x14ac:dyDescent="0.35">
      <c r="A70" s="630"/>
      <c r="B70" s="583">
        <v>1165</v>
      </c>
      <c r="C70" s="633" t="s">
        <v>1062</v>
      </c>
      <c r="D70" s="584" t="s">
        <v>1063</v>
      </c>
      <c r="E70" s="637" t="s">
        <v>223</v>
      </c>
      <c r="F70" s="583"/>
      <c r="G70" s="583"/>
      <c r="H70" s="583"/>
      <c r="I70" s="634" t="s">
        <v>974</v>
      </c>
      <c r="J70" s="631" t="str">
        <f>IF(OR("IME"=$B$1,"ITEP"=$B$1,"IEM"=$B$1,"IDA"=$B$1,"EEAP"=$B$1,"IDV"=$B$1,"MAS"=$B$1,"FAM/EAM"=$B$1,"CRP"=$B$1,"EANM"=$B$1,"EHPAD"=$B$1,"ESAT"=$B$1,"SSIAD"=$B$1,"SESSAD"=$B$1,"SAMSAH"=$B$1,"SPASAD"=$B$1,"SAVS"=$B$1,"CAMSP"=$B$1,"CMPP"=$B$1,"toutes les données"=$B$1,"IES"=$B$1),"à collecter","non concerné ")</f>
        <v>à collecter</v>
      </c>
      <c r="K70" s="568"/>
    </row>
    <row r="71" spans="1:11" ht="26.4" thickBot="1" x14ac:dyDescent="0.35">
      <c r="B71" s="579"/>
    </row>
  </sheetData>
  <sheetProtection formatCells="0" formatColumns="0" formatRows="0" deleteColumns="0" deleteRows="0" sort="0" autoFilter="0" pivotTables="0"/>
  <conditionalFormatting sqref="K65:K70 K6:K16 K26:K62">
    <cfRule type="cellIs" dxfId="30" priority="19" operator="equal">
      <formula>"à collecter"</formula>
    </cfRule>
  </conditionalFormatting>
  <conditionalFormatting sqref="J2 J4:J9 J11:J14 J16:J17 J25:J26 J28:J34 J37:J40 J42:J46 J48:J55 J59 J61 J63 J65:J68 J70:J1048576">
    <cfRule type="cellIs" dxfId="29" priority="18" operator="equal">
      <formula>"à collecter"</formula>
    </cfRule>
  </conditionalFormatting>
  <conditionalFormatting sqref="J3">
    <cfRule type="cellIs" dxfId="28" priority="15" operator="equal">
      <formula>"à collecter"</formula>
    </cfRule>
  </conditionalFormatting>
  <conditionalFormatting sqref="J15">
    <cfRule type="cellIs" dxfId="27" priority="13" operator="equal">
      <formula>"à collecter"</formula>
    </cfRule>
  </conditionalFormatting>
  <conditionalFormatting sqref="J10">
    <cfRule type="cellIs" dxfId="26" priority="14" operator="equal">
      <formula>"à collecter"</formula>
    </cfRule>
  </conditionalFormatting>
  <conditionalFormatting sqref="J18:J24">
    <cfRule type="cellIs" dxfId="25" priority="12" operator="equal">
      <formula>"à collecter"</formula>
    </cfRule>
  </conditionalFormatting>
  <conditionalFormatting sqref="J27">
    <cfRule type="cellIs" dxfId="24" priority="11" operator="equal">
      <formula>"à collecter"</formula>
    </cfRule>
  </conditionalFormatting>
  <conditionalFormatting sqref="J36">
    <cfRule type="cellIs" dxfId="23" priority="10" operator="equal">
      <formula>"à collecter"</formula>
    </cfRule>
  </conditionalFormatting>
  <conditionalFormatting sqref="J41">
    <cfRule type="cellIs" dxfId="22" priority="9" operator="equal">
      <formula>"à collecter"</formula>
    </cfRule>
  </conditionalFormatting>
  <conditionalFormatting sqref="J47">
    <cfRule type="cellIs" dxfId="21" priority="8" operator="equal">
      <formula>"à collecter"</formula>
    </cfRule>
  </conditionalFormatting>
  <conditionalFormatting sqref="J69">
    <cfRule type="cellIs" dxfId="20" priority="1" operator="equal">
      <formula>"à collecter"</formula>
    </cfRule>
  </conditionalFormatting>
  <conditionalFormatting sqref="J35">
    <cfRule type="cellIs" dxfId="19" priority="7" operator="equal">
      <formula>"à collecter"</formula>
    </cfRule>
  </conditionalFormatting>
  <conditionalFormatting sqref="J58">
    <cfRule type="cellIs" dxfId="18" priority="6" operator="equal">
      <formula>"à collecter"</formula>
    </cfRule>
  </conditionalFormatting>
  <conditionalFormatting sqref="J60">
    <cfRule type="cellIs" dxfId="17" priority="5" operator="equal">
      <formula>"à collecter"</formula>
    </cfRule>
  </conditionalFormatting>
  <conditionalFormatting sqref="J62">
    <cfRule type="cellIs" dxfId="16" priority="3" operator="equal">
      <formula>"à collecter"</formula>
    </cfRule>
  </conditionalFormatting>
  <conditionalFormatting sqref="J64">
    <cfRule type="cellIs" dxfId="15" priority="2" operator="equal">
      <formula>"à collecter"</formula>
    </cfRule>
  </conditionalFormatting>
  <dataValidations count="1">
    <dataValidation type="list" allowBlank="1" showInputMessage="1" showErrorMessage="1" sqref="B1" xr:uid="{00000000-0002-0000-07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57"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VITAL</dc:creator>
  <cp:lastModifiedBy>Jonathan DHIF</cp:lastModifiedBy>
  <cp:lastPrinted>2019-02-28T09:18:29Z</cp:lastPrinted>
  <dcterms:created xsi:type="dcterms:W3CDTF">2018-06-26T13:19:58Z</dcterms:created>
  <dcterms:modified xsi:type="dcterms:W3CDTF">2021-03-16T09:01:38Z</dcterms:modified>
</cp:coreProperties>
</file>